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ynog\Downloads\"/>
    </mc:Choice>
  </mc:AlternateContent>
  <xr:revisionPtr revIDLastSave="0" documentId="8_{14E65C67-EADB-4792-B8FD-67951A5DBD6F}" xr6:coauthVersionLast="47" xr6:coauthVersionMax="47" xr10:uidLastSave="{00000000-0000-0000-0000-000000000000}"/>
  <bookViews>
    <workbookView xWindow="-108" yWindow="-108" windowWidth="30456" windowHeight="19920" xr2:uid="{E157F4F2-DBEE-4595-8197-A27131F3A793}"/>
  </bookViews>
  <sheets>
    <sheet name="Contents" sheetId="2" r:id="rId1"/>
    <sheet name="Exhibit 01" sheetId="1" r:id="rId2"/>
    <sheet name="Exhibit 1.1" sheetId="3" r:id="rId3"/>
    <sheet name="Exhibit 1.2" sheetId="4" r:id="rId4"/>
    <sheet name="Exhibit 1.3" sheetId="5" r:id="rId5"/>
    <sheet name="Exhibit 1.4" sheetId="6" r:id="rId6"/>
    <sheet name="Exhibit 1.5" sheetId="7" r:id="rId7"/>
    <sheet name="Exhibit 1.6" sheetId="8" r:id="rId8"/>
    <sheet name="Exhibit 1.7" sheetId="9" r:id="rId9"/>
    <sheet name="Exhibit 2.1" sheetId="10" r:id="rId10"/>
    <sheet name="Exhibit 2.2" sheetId="11" r:id="rId11"/>
    <sheet name="Exhibit 2.5" sheetId="13" r:id="rId12"/>
    <sheet name="Exhibit 2.6" sheetId="14" r:id="rId13"/>
    <sheet name="Exhibit 2.7" sheetId="15" r:id="rId14"/>
    <sheet name="Exhibit 3.1" sheetId="16" r:id="rId15"/>
    <sheet name="Exhibit 3.2" sheetId="17" r:id="rId16"/>
    <sheet name="Exhibit 3.3" sheetId="18" r:id="rId17"/>
    <sheet name="Exhibit 3.4" sheetId="19" r:id="rId18"/>
    <sheet name="Exhibit 3.5" sheetId="20" r:id="rId19"/>
    <sheet name="Exhibit 3.6" sheetId="21" r:id="rId20"/>
    <sheet name="Exhibit 3.7" sheetId="22" r:id="rId21"/>
    <sheet name="Exhibit 3.8" sheetId="23" r:id="rId22"/>
    <sheet name="Exhibit 4.1" sheetId="24" r:id="rId23"/>
    <sheet name="Exhibit 4.2" sheetId="25" r:id="rId24"/>
    <sheet name="Exhibit 4.3" sheetId="26" r:id="rId25"/>
    <sheet name="Exhibit 4.5" sheetId="28" r:id="rId26"/>
    <sheet name="Exhibit 4.6" sheetId="29" r:id="rId27"/>
    <sheet name="Exhibit 4.7" sheetId="30" r:id="rId28"/>
    <sheet name="Exhibit 4.8" sheetId="31" r:id="rId29"/>
    <sheet name="Exhibit 4.9" sheetId="32" r:id="rId30"/>
    <sheet name="Exhibit 4.10" sheetId="33" r:id="rId31"/>
    <sheet name="Exhibit 4.11" sheetId="34" r:id="rId32"/>
    <sheet name="Exhibit 5.1" sheetId="36" r:id="rId33"/>
    <sheet name="Exhibit 5.2" sheetId="37" r:id="rId34"/>
    <sheet name="Exhibit 5.3" sheetId="38" r:id="rId35"/>
    <sheet name="Exhibit 5.4" sheetId="39" r:id="rId36"/>
    <sheet name="Exhibit 5.5" sheetId="41" r:id="rId3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8" l="1"/>
  <c r="M9" i="31" l="1"/>
  <c r="M13" i="31" s="1"/>
  <c r="M14" i="31" s="1"/>
  <c r="L9" i="31"/>
  <c r="L13" i="31" s="1"/>
  <c r="L14" i="31" s="1"/>
  <c r="K9" i="31"/>
  <c r="K13" i="31" s="1"/>
  <c r="K14" i="31" s="1"/>
  <c r="J9" i="31"/>
  <c r="J13" i="31" s="1"/>
  <c r="J14" i="31" s="1"/>
  <c r="I9" i="31"/>
  <c r="I13" i="31" s="1"/>
  <c r="I14" i="31" s="1"/>
  <c r="H9" i="31"/>
  <c r="H10" i="31" s="1"/>
  <c r="G9" i="31"/>
  <c r="G10" i="31" s="1"/>
  <c r="F9" i="31"/>
  <c r="F10" i="31" s="1"/>
  <c r="E9" i="31"/>
  <c r="E13" i="31" s="1"/>
  <c r="E14" i="31" s="1"/>
  <c r="D9" i="31"/>
  <c r="D13" i="31" s="1"/>
  <c r="D14" i="31" s="1"/>
  <c r="C9" i="31"/>
  <c r="C13" i="31" s="1"/>
  <c r="C14" i="31" s="1"/>
  <c r="M9" i="30"/>
  <c r="M12" i="30" s="1"/>
  <c r="M13" i="30" s="1"/>
  <c r="L9" i="30"/>
  <c r="L12" i="30" s="1"/>
  <c r="L13" i="30" s="1"/>
  <c r="K9" i="30"/>
  <c r="K12" i="30" s="1"/>
  <c r="K13" i="30" s="1"/>
  <c r="J9" i="30"/>
  <c r="J12" i="30" s="1"/>
  <c r="J13" i="30" s="1"/>
  <c r="I9" i="30"/>
  <c r="I12" i="30" s="1"/>
  <c r="I13" i="30" s="1"/>
  <c r="H9" i="30"/>
  <c r="H12" i="30" s="1"/>
  <c r="H13" i="30" s="1"/>
  <c r="G9" i="30"/>
  <c r="G10" i="30" s="1"/>
  <c r="F9" i="30"/>
  <c r="F12" i="30" s="1"/>
  <c r="F13" i="30" s="1"/>
  <c r="E9" i="30"/>
  <c r="E12" i="30" s="1"/>
  <c r="E13" i="30" s="1"/>
  <c r="D9" i="30"/>
  <c r="D12" i="30" s="1"/>
  <c r="D13" i="30" s="1"/>
  <c r="C9" i="30"/>
  <c r="C10" i="30" s="1"/>
  <c r="M30" i="26"/>
  <c r="L30" i="26"/>
  <c r="K30" i="26"/>
  <c r="J30" i="26"/>
  <c r="I30" i="26"/>
  <c r="H30" i="26"/>
  <c r="G30" i="26"/>
  <c r="F30" i="26"/>
  <c r="E30" i="26"/>
  <c r="D30" i="26"/>
  <c r="N30" i="26" s="1"/>
  <c r="C30" i="26"/>
  <c r="M29" i="26"/>
  <c r="L29" i="26"/>
  <c r="K29" i="26"/>
  <c r="K31" i="26" s="1"/>
  <c r="J29" i="26"/>
  <c r="J31" i="26" s="1"/>
  <c r="I29" i="26"/>
  <c r="I31" i="26" s="1"/>
  <c r="H29" i="26"/>
  <c r="H31" i="26" s="1"/>
  <c r="G29" i="26"/>
  <c r="G31" i="26" s="1"/>
  <c r="F29" i="26"/>
  <c r="E29" i="26"/>
  <c r="D29" i="26"/>
  <c r="C29" i="26"/>
  <c r="C31" i="26" s="1"/>
  <c r="M26" i="26"/>
  <c r="L26" i="26"/>
  <c r="K26" i="26"/>
  <c r="J26" i="26"/>
  <c r="I26" i="26"/>
  <c r="H26" i="26"/>
  <c r="G26" i="26"/>
  <c r="F26" i="26"/>
  <c r="E26" i="26"/>
  <c r="D26" i="26"/>
  <c r="C26" i="26"/>
  <c r="N25" i="26"/>
  <c r="N24" i="26"/>
  <c r="N23" i="26"/>
  <c r="N22" i="26"/>
  <c r="N21" i="26"/>
  <c r="N20" i="26"/>
  <c r="N19" i="26"/>
  <c r="N18" i="26"/>
  <c r="N17" i="26"/>
  <c r="N16" i="26"/>
  <c r="N15" i="26"/>
  <c r="N14" i="26"/>
  <c r="N13" i="26"/>
  <c r="N12" i="26"/>
  <c r="N11" i="26"/>
  <c r="N10" i="26"/>
  <c r="N9" i="26"/>
  <c r="N8" i="26"/>
  <c r="N7" i="26"/>
  <c r="N6" i="26"/>
  <c r="N5" i="26"/>
  <c r="B4" i="26"/>
  <c r="E77" i="25"/>
  <c r="E76" i="25"/>
  <c r="E75" i="25"/>
  <c r="E74" i="25"/>
  <c r="E73" i="25"/>
  <c r="E72" i="25"/>
  <c r="E71" i="25"/>
  <c r="E70" i="25"/>
  <c r="E69" i="25"/>
  <c r="E68" i="25"/>
  <c r="E67" i="25"/>
  <c r="E66" i="25"/>
  <c r="E65" i="25"/>
  <c r="E64" i="25"/>
  <c r="E63" i="25"/>
  <c r="E62" i="25"/>
  <c r="E61" i="25"/>
  <c r="E60" i="25"/>
  <c r="E59" i="25"/>
  <c r="E58" i="25"/>
  <c r="E57" i="25"/>
  <c r="E56" i="25"/>
  <c r="E55" i="25"/>
  <c r="E54" i="25"/>
  <c r="E53" i="25"/>
  <c r="E52" i="25"/>
  <c r="E51" i="25"/>
  <c r="E50" i="25"/>
  <c r="E49" i="25"/>
  <c r="E48" i="25"/>
  <c r="E47" i="25"/>
  <c r="E46" i="25"/>
  <c r="E45" i="25"/>
  <c r="E44" i="25"/>
  <c r="E43" i="25"/>
  <c r="E42" i="25"/>
  <c r="E41" i="25"/>
  <c r="E40" i="25"/>
  <c r="E39" i="25"/>
  <c r="E38" i="25"/>
  <c r="E37" i="25"/>
  <c r="E36" i="25"/>
  <c r="E35" i="25"/>
  <c r="E34" i="25"/>
  <c r="E33" i="25"/>
  <c r="E32" i="25"/>
  <c r="E31" i="25"/>
  <c r="E30" i="25"/>
  <c r="E29" i="25"/>
  <c r="E28" i="25"/>
  <c r="E27" i="25"/>
  <c r="E26" i="25"/>
  <c r="E25" i="25"/>
  <c r="E24" i="25"/>
  <c r="E23" i="25"/>
  <c r="E22" i="25"/>
  <c r="E21" i="25"/>
  <c r="E20" i="25"/>
  <c r="E19" i="25"/>
  <c r="E18" i="25"/>
  <c r="E17" i="25"/>
  <c r="E16" i="25"/>
  <c r="E15" i="25"/>
  <c r="E14" i="25"/>
  <c r="E13" i="25"/>
  <c r="E12" i="25"/>
  <c r="E11" i="25"/>
  <c r="E10" i="25"/>
  <c r="E9" i="25"/>
  <c r="E8" i="25"/>
  <c r="E7" i="25"/>
  <c r="E6" i="25"/>
  <c r="E5" i="25"/>
  <c r="D31" i="26" l="1"/>
  <c r="L31" i="26"/>
  <c r="N26" i="26"/>
  <c r="E31" i="26"/>
  <c r="M31" i="26"/>
  <c r="F31" i="26"/>
  <c r="N31" i="26" s="1"/>
  <c r="I10" i="31"/>
  <c r="G13" i="31"/>
  <c r="G14" i="31" s="1"/>
  <c r="C10" i="31"/>
  <c r="J10" i="31"/>
  <c r="K10" i="31"/>
  <c r="F13" i="31"/>
  <c r="F14" i="31" s="1"/>
  <c r="H13" i="31"/>
  <c r="H14" i="31" s="1"/>
  <c r="D10" i="31"/>
  <c r="L10" i="31"/>
  <c r="E10" i="31"/>
  <c r="M10" i="31"/>
  <c r="F10" i="30"/>
  <c r="J10" i="30"/>
  <c r="K10" i="30"/>
  <c r="C12" i="30"/>
  <c r="C13" i="30" s="1"/>
  <c r="H10" i="30"/>
  <c r="G12" i="30"/>
  <c r="G13" i="30" s="1"/>
  <c r="I10" i="30"/>
  <c r="D10" i="30"/>
  <c r="L10" i="30"/>
  <c r="E10" i="30"/>
  <c r="M10" i="30"/>
  <c r="N29" i="26"/>
  <c r="H13" i="23" l="1"/>
  <c r="G13" i="23"/>
  <c r="F13" i="23"/>
  <c r="H12" i="23"/>
  <c r="G12" i="23"/>
  <c r="F12" i="23"/>
  <c r="H11" i="23"/>
  <c r="G11" i="23"/>
  <c r="F11" i="23"/>
  <c r="H10" i="23"/>
  <c r="G10" i="23"/>
  <c r="F10" i="23"/>
  <c r="H9" i="23"/>
  <c r="G9" i="23"/>
  <c r="F9" i="23"/>
  <c r="H8" i="23"/>
  <c r="G8" i="23"/>
  <c r="F8" i="23"/>
  <c r="H7" i="23"/>
  <c r="G7" i="23"/>
  <c r="F7" i="23"/>
  <c r="H6" i="23"/>
  <c r="G6" i="23"/>
  <c r="F6" i="23"/>
  <c r="D16" i="19"/>
  <c r="C16" i="19"/>
  <c r="M6" i="17"/>
  <c r="M9" i="11" l="1"/>
  <c r="L9" i="11"/>
  <c r="K9" i="11"/>
  <c r="J9" i="11"/>
  <c r="I9" i="11"/>
  <c r="H9" i="11"/>
  <c r="G9" i="11"/>
  <c r="F9" i="11"/>
  <c r="E9" i="11"/>
  <c r="D9" i="11"/>
  <c r="C9" i="11"/>
  <c r="B7" i="7"/>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6" i="7"/>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B6" i="3"/>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D5" i="3"/>
</calcChain>
</file>

<file path=xl/sharedStrings.xml><?xml version="1.0" encoding="utf-8"?>
<sst xmlns="http://schemas.openxmlformats.org/spreadsheetml/2006/main" count="894" uniqueCount="618">
  <si>
    <t>Exhibit 1.1</t>
  </si>
  <si>
    <t>Exhibit 1.2</t>
  </si>
  <si>
    <t>UK change in real GDP</t>
  </si>
  <si>
    <t>%</t>
  </si>
  <si>
    <t>Exhibit 1.1 UK year-on-year growth rates of real GDP from 1950 to 2020.</t>
  </si>
  <si>
    <t xml:space="preserve"> </t>
  </si>
  <si>
    <t>Note: The term ‘real’ denotes that the underlying data has removed the effects of inflation.</t>
  </si>
  <si>
    <t>Exhibit 01</t>
  </si>
  <si>
    <r>
      <t>Percentage change in global CO</t>
    </r>
    <r>
      <rPr>
        <vertAlign val="subscript"/>
        <sz val="12"/>
        <color theme="1"/>
        <rFont val="Calibri"/>
        <family val="2"/>
        <scheme val="minor"/>
      </rPr>
      <t xml:space="preserve">2 </t>
    </r>
    <r>
      <rPr>
        <sz val="12"/>
        <color theme="1"/>
        <rFont val="Calibri"/>
        <family val="2"/>
        <scheme val="minor"/>
      </rPr>
      <t>emissions since 1990</t>
    </r>
  </si>
  <si>
    <t>Percertage change in global (real) GDP (in $US) since 1990</t>
  </si>
  <si>
    <t>(%)</t>
  </si>
  <si>
    <t>Exhibit 1.2 Percentage change in CO2 emissions and real GDP, 1990–2020.</t>
  </si>
  <si>
    <t>Note: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2015 prices, expressed in US dollars. Dollar figures for GDP are converted from domestic currencies using 2015 official exchange rates. For a few countries where the official exchange rate does not reflect the rate effectively applied to actual foreign exchange transactions, an alternative conversion factor is used.</t>
  </si>
  <si>
    <t>https://ourworldindata.org/grapher/annual-co2-emissions-per-country</t>
  </si>
  <si>
    <t>Exhibit 1.3 Total global CO2 emissions and real GDP, 1990–2020.</t>
  </si>
  <si>
    <t>Exhibit 1.3</t>
  </si>
  <si>
    <t xml:space="preserve">CONTENTS </t>
  </si>
  <si>
    <r>
      <t>Annual global CO</t>
    </r>
    <r>
      <rPr>
        <vertAlign val="subscript"/>
        <sz val="12"/>
        <color theme="1"/>
        <rFont val="Calibri"/>
        <family val="2"/>
        <scheme val="minor"/>
      </rPr>
      <t>2</t>
    </r>
    <r>
      <rPr>
        <sz val="12"/>
        <color theme="1"/>
        <rFont val="Calibri"/>
        <family val="2"/>
        <scheme val="minor"/>
      </rPr>
      <t xml:space="preserve"> emissions</t>
    </r>
  </si>
  <si>
    <t>Global GDP (in constant 2015 prices $US)</t>
  </si>
  <si>
    <t>(tonnes, bn.)</t>
  </si>
  <si>
    <t>(US$ trillions)</t>
  </si>
  <si>
    <t xml:space="preserve">Source: Our World in Data (for emissions data) and World Bank national accounts data (for GDP). </t>
  </si>
  <si>
    <t xml:space="preserve">https://ourworldindata.org/grapher/annual-co2-emissions-per-country?tab=table </t>
  </si>
  <si>
    <t>GDP (constant 2015 US$) | Data (worldbank.org)</t>
  </si>
  <si>
    <t xml:space="preserve">Source: ‘A millennium of macroeconomic data for the UK’, Bank of England, and GDP data tables, ONS. </t>
  </si>
  <si>
    <t>https://www.bankofengland.co.uk/statistics/research-datasets</t>
  </si>
  <si>
    <t>Source: Our World in Data (for emissions data) and World Bank national accounts data (for GDP).</t>
  </si>
  <si>
    <t>Exhibit 1.4 Ecological footprint per capita of selected European countries in 2018.</t>
  </si>
  <si>
    <t>Country</t>
  </si>
  <si>
    <t>Ecological footprint hectares per capita</t>
  </si>
  <si>
    <t>United Kingdom</t>
  </si>
  <si>
    <t>Italy</t>
  </si>
  <si>
    <t>Spain</t>
  </si>
  <si>
    <t>France</t>
  </si>
  <si>
    <t>Germany</t>
  </si>
  <si>
    <t>Netherlands</t>
  </si>
  <si>
    <t>Sweden</t>
  </si>
  <si>
    <t>Denmark</t>
  </si>
  <si>
    <t>https://data.footprintnetwork.org/#/</t>
  </si>
  <si>
    <t>GDP per capita US $</t>
  </si>
  <si>
    <t>Level of GDP per capita and productivity (oecd.org)</t>
  </si>
  <si>
    <t>Source: OECD database (GDP per capita) and Global Footprint Network (Ecological footprint per capita)</t>
  </si>
  <si>
    <t>Exhibit 1.4</t>
  </si>
  <si>
    <t>Exhibit 1.5 UK manufacturing real value added and employment 1970–2019.</t>
  </si>
  <si>
    <t>Manufacturing real value added</t>
  </si>
  <si>
    <t>Manufacturing employment</t>
  </si>
  <si>
    <t>(£m)</t>
  </si>
  <si>
    <t>(Thousands)</t>
  </si>
  <si>
    <t>STAN Database for Structural Analysis (oecd.org)</t>
  </si>
  <si>
    <t>STAN STructural ANalysis Database, OECD.</t>
  </si>
  <si>
    <t>Percentage of total employment</t>
  </si>
  <si>
    <t>2008</t>
  </si>
  <si>
    <t>2021</t>
  </si>
  <si>
    <t>UK</t>
  </si>
  <si>
    <t>Exhibit 1.6 Contribution of the high-technology and knowledge-intensive sectors to employment, 2008 and 2021</t>
  </si>
  <si>
    <t>Source: Eurostat, ‘Employment in technology and knowledge-intensive sectors at the national level, by sex (from 2008 onwards, NACE Rev. 2)’, Eurostat database (accessed July 2022, online data code HTEC_EMP_NAT2).</t>
  </si>
  <si>
    <t>Product - Products Datasets - Eurostat (europa.eu)</t>
  </si>
  <si>
    <t>Exhibit 1.7 State and para-state share of UK net new job creation, 2009–20.</t>
  </si>
  <si>
    <t xml:space="preserve">Full-time </t>
  </si>
  <si>
    <t>Part-time</t>
  </si>
  <si>
    <t>Total</t>
  </si>
  <si>
    <t>State and para state</t>
  </si>
  <si>
    <t>Private sector</t>
  </si>
  <si>
    <t xml:space="preserve">Full-time State and Para-State </t>
  </si>
  <si>
    <t xml:space="preserve">Part-time State and Para-State </t>
  </si>
  <si>
    <t xml:space="preserve">Total State and Para-State </t>
  </si>
  <si>
    <t>No.</t>
  </si>
  <si>
    <t>Source: Nomis database, Business Register and Employment Survey, ONS (July 2022)</t>
  </si>
  <si>
    <t>Dataset Selection - Query - Nomis - Official Census and Labour Market Statistics (nomisweb.co.uk)</t>
  </si>
  <si>
    <t>Exhibit 1.5</t>
  </si>
  <si>
    <t>Exhibit 1.6</t>
  </si>
  <si>
    <t>Exhibit 1.7</t>
  </si>
  <si>
    <t>Exhibit 2.1</t>
  </si>
  <si>
    <t>Percentage shares of differently sized UK households in 1961 and 2021</t>
  </si>
  <si>
    <t>1961</t>
  </si>
  <si>
    <t>6+</t>
  </si>
  <si>
    <t>Absolute numbers in millions of differently sized households0</t>
  </si>
  <si>
    <t>mill</t>
  </si>
  <si>
    <t>% share</t>
  </si>
  <si>
    <t>UK households by number of persons in 1961 and 2021. (a) Percentage shares of differently sized UK households in 1961 and 2021. (b) Absolute numbers in millions of differently sized households.</t>
  </si>
  <si>
    <t>Social Trends - data.gov.uk</t>
  </si>
  <si>
    <t>Households by household size, regions of England and GB constituent countries - Office for National Statistics</t>
  </si>
  <si>
    <t>Exhibit 2.2 Number of economically active persons in households ranked by gross income decile, 2020–21.</t>
  </si>
  <si>
    <t>D1</t>
  </si>
  <si>
    <t>D2</t>
  </si>
  <si>
    <t>D3</t>
  </si>
  <si>
    <t>D4</t>
  </si>
  <si>
    <t>D5</t>
  </si>
  <si>
    <t>D6</t>
  </si>
  <si>
    <t>D7</t>
  </si>
  <si>
    <t>D8</t>
  </si>
  <si>
    <t>D9</t>
  </si>
  <si>
    <t>D10</t>
  </si>
  <si>
    <t>All Households</t>
  </si>
  <si>
    <t>No person</t>
  </si>
  <si>
    <t>One person</t>
  </si>
  <si>
    <t>Two persons</t>
  </si>
  <si>
    <t>Three persons</t>
  </si>
  <si>
    <t>Four or more persons</t>
  </si>
  <si>
    <t>All economically active persons</t>
  </si>
  <si>
    <t>Source: Family spending workbook 4: expenditure by household characteristic: Percentage of households by economic activity, tenure and socio-economic classification in each gross income decile group, 2020/21 (Table 50), ONS</t>
  </si>
  <si>
    <t>Family spending workbook 4: expenditure by household characteristic - Office for National Statistics (ons.gov.uk)</t>
  </si>
  <si>
    <t>The underlying sorting of households is based on gross income. Base data does not always add to 100 per cent. The difference applies to four deciles and is ≤ 1 per cent plus or minus. The residual is proportionately allocated to the groups.</t>
  </si>
  <si>
    <t>Exhibit 2.2</t>
  </si>
  <si>
    <t>Exhibit 2.5</t>
  </si>
  <si>
    <t>Exhibit 2.6</t>
  </si>
  <si>
    <t>Exhibit 2.7</t>
  </si>
  <si>
    <t>Exhibit 2.5 Gross, disposable and residual income for North East England owner occupiers and London private renters, 2020.</t>
  </si>
  <si>
    <t>North East owner occupier</t>
  </si>
  <si>
    <t>London private renter</t>
  </si>
  <si>
    <t>As a % of gross income</t>
  </si>
  <si>
    <t>£ per week</t>
  </si>
  <si>
    <t>Gross income</t>
  </si>
  <si>
    <t>Disposable income</t>
  </si>
  <si>
    <t>Residual income</t>
  </si>
  <si>
    <t>Source: Bespoke data from the ONS</t>
  </si>
  <si>
    <t>Note: Data is for an average household in each category. The data is for April 2019 to March 2020 fiscal year end and is therefore unaffected by the pandemic lockdowns. Gross income is the sum earned without the deduction of tax, national insurance and pensions. After the deductions, it is classified as disposable income. Residual income is derived from disposable income by deducting expenditure on rent and mortgages, food and non-alcoholic drink, utilities and transport.</t>
  </si>
  <si>
    <t>Exhibit 2.6 Non-retired households’ sources of total income split by type in 2019–20 (households ranked by disposable income).</t>
  </si>
  <si>
    <t>Decile 1</t>
  </si>
  <si>
    <t>Decile 2</t>
  </si>
  <si>
    <t>Decile 3</t>
  </si>
  <si>
    <t>Decile 4</t>
  </si>
  <si>
    <t>Decile 5</t>
  </si>
  <si>
    <t>Decile 6</t>
  </si>
  <si>
    <t>Decile 7</t>
  </si>
  <si>
    <t>Decile 8</t>
  </si>
  <si>
    <t>Decile 9</t>
  </si>
  <si>
    <t>Decile 10</t>
  </si>
  <si>
    <t>Average/ Total</t>
  </si>
  <si>
    <t>Income from wages and other sources in total income</t>
  </si>
  <si>
    <t>Cash benefits in total income</t>
  </si>
  <si>
    <t>Benefits in kind in total income</t>
  </si>
  <si>
    <t>Income from pay, pensions and investments</t>
  </si>
  <si>
    <t>Total cash benefits</t>
  </si>
  <si>
    <t>Benefits in kind (eg. NHS, education, travel subsidy, childcare)</t>
  </si>
  <si>
    <t>Percentage if total income</t>
  </si>
  <si>
    <t xml:space="preserve">Notes: A retired household is one where more than 50 per cent of its income is sourced from people who (i) define themselves as retired and are aged over 50 years, or (ii) define themselves as ‘Sick/Injured’, not seeking work and aged at or above the State Pension Age. ‘Non-retired’ refers to anyone living in a household that does not meet the criteria for being a retiree. Underlying income has been equivalised using the modified-OECD scale and includes workplace pensions, individual personal pensions and annuities, Child Tax Credit and Working Tax Credit and Universal Credit and Government training scheme allowances. Council Tax and Northern Ireland rates after deducting discounts. Cash benefits are classified if they are paid directly to the recipient as a sum of money. Benefits-in-kind relate to non-cash benefits such as the National Health Service, education, free childcare and travel subsidies. </t>
  </si>
  <si>
    <t>Effects of taxes and benefits on UK household income - Office for National Statistics (ons.gov.uk)</t>
  </si>
  <si>
    <t>UK non-retired households total income in 2019-20</t>
  </si>
  <si>
    <t>Ranked by household unequivalised disposable income</t>
  </si>
  <si>
    <t>Source: Office for National Statistics</t>
  </si>
  <si>
    <t>https://www.ons.gov.uk/peoplepopulationandcommunity/personalandhouseholdfinances/incomeandwealth/bulletins/theeffectsoftaxesandbenefitsonhouseholdincome/financialyearending2020</t>
  </si>
  <si>
    <t>Exhibit 3.1 How much larger UK household income would be in 2019 if labour’s share of GDP were at the 1976 level of 57.3 per cent.</t>
  </si>
  <si>
    <t>£</t>
  </si>
  <si>
    <t xml:space="preserve">2019 share </t>
  </si>
  <si>
    <t>share at 1976 distribution level</t>
  </si>
  <si>
    <t>Each household share of GDP 2019</t>
  </si>
  <si>
    <t>Counterfactual share if GDP was distributed at 1976 level</t>
  </si>
  <si>
    <t>Note: (a) In 2019 UK household’s average share of GDP was £39,851; (b) counterfactually, if 2019 GDP was distributed at the 1976 level of 57.3 per cent then UK household average gross income would be £46,934, an average £7,083 higher per household.</t>
  </si>
  <si>
    <t>Source: ONS (November 2019), ‘Families and households in the UK: 2019’; ONS (August 2022), ‘Gross Domestic Product at market prices: Current price: Seasonally adjusted £m’; and ONS (June 2022), ‘Home Economy Gross Value Added (GVA) UK (S.1): Compensation of employees (D.1) Uses: Current price: £m.</t>
  </si>
  <si>
    <t>Families and households in the UK - Office for National Statistics (ons.gov.uk)</t>
  </si>
  <si>
    <t>Gross Domestic Product at market prices: Current price: Seasonally adjusted £m - Office for National Statistics (ons.gov.uk)</t>
  </si>
  <si>
    <t>Search - Office for National Statistics (ons.gov.uk)</t>
  </si>
  <si>
    <t>UK (S.1): Compensation of employees (D.1) Uses: Current price: £m - Office for National Statistics (ons.gov.uk)</t>
  </si>
  <si>
    <t>Exhibit 3.2 Distribution of the 1999–2020 growth in disposable income (after benefits and taxes) between households according to income</t>
  </si>
  <si>
    <t>Decile 1 (Lowest income)</t>
  </si>
  <si>
    <t>Decile 10 (Highest income)</t>
  </si>
  <si>
    <t>Percentage share of increase 1999-2020</t>
  </si>
  <si>
    <t>Source: ONS (May 2021), ‘Effects of taxes and benefits on UK household income: financial year ending 2020’.</t>
  </si>
  <si>
    <t>Exhibit 3.3 GB household wealth by decile and type of wealth, 2018–20.</t>
  </si>
  <si>
    <t>Per household</t>
  </si>
  <si>
    <t>2018 to 2020</t>
  </si>
  <si>
    <t>Net property wealth</t>
  </si>
  <si>
    <t>Pension wealth</t>
  </si>
  <si>
    <t>Other wealth</t>
  </si>
  <si>
    <t>Average</t>
  </si>
  <si>
    <t>Note: Households are organised by total wealth holdings and then split into decile groups. The data used to create the exhibits is available at https://fou ndat iona leco nomy research .com /index .php /nothing -works -stats/.</t>
  </si>
  <si>
    <t xml:space="preserve">Note: Households are organised by total wealth holdings and then split into decile groups. </t>
  </si>
  <si>
    <t>Source: ONS (2022), ‘Household total wealth in Great Britain: April 2018 to March 2020: Main results of household wealth from the seventh round of the Wealth and Assets Survey covering the period April 2018 to March 2020’.</t>
  </si>
  <si>
    <t>Household total wealth in Great Britain - Office for National Statistics (ons.gov.uk)</t>
  </si>
  <si>
    <t>Exhibit 3.4 The distribution of GB household wealth by decile, 2002–8 and 2018–20.</t>
  </si>
  <si>
    <t>2006 to 2008</t>
  </si>
  <si>
    <t>Total wealth</t>
  </si>
  <si>
    <t>Source: ONS (various years), ‘Household total wealth in Great Britain’.</t>
  </si>
  <si>
    <t>Individual wealth: wealth in Great Britain - Office for National Statistics (ons.gov.uk)</t>
  </si>
  <si>
    <t>Exhibit 3.5 Gross income for households in Newcastle-upon-Tyne, by selected wards in 2018.</t>
  </si>
  <si>
    <t>Note: The gross income is the mean average per household.</t>
  </si>
  <si>
    <t>Unequivalised</t>
  </si>
  <si>
    <t>MOSA code</t>
  </si>
  <si>
    <t>Average gross income</t>
  </si>
  <si>
    <t>No of households</t>
  </si>
  <si>
    <t>E02001737</t>
  </si>
  <si>
    <t>Walker South</t>
  </si>
  <si>
    <t>E02001733</t>
  </si>
  <si>
    <t>Byker</t>
  </si>
  <si>
    <t>E02001725</t>
  </si>
  <si>
    <t>Heaton South</t>
  </si>
  <si>
    <t>E02001712</t>
  </si>
  <si>
    <t>South Gosforth</t>
  </si>
  <si>
    <t xml:space="preserve">Total average household income </t>
  </si>
  <si>
    <t>Newcastle LA (average)</t>
  </si>
  <si>
    <t>Source: L. Calafati, J. Froud, C. Haslam, S. Jeffels, S. Johal and K. Williams (2022), Jobs and Liveability, A report by Foundational Economy Research for Karbon Homes. .</t>
  </si>
  <si>
    <t>FERL-Report-Jobs-Liveability-for-Karbon-Homes-Sept-2022.pdf (foundationaleconomyresearch.com)</t>
  </si>
  <si>
    <t>Exhibit 3.1</t>
  </si>
  <si>
    <t>Exhibit 3.2</t>
  </si>
  <si>
    <t>Exhibit 3.3</t>
  </si>
  <si>
    <t>Exhibit 3.4</t>
  </si>
  <si>
    <t>Exhibit 3.5</t>
  </si>
  <si>
    <t>Exhibit 3.6 Comparison of average household purchase price in London in 1996 and 2022, by type of housing.</t>
  </si>
  <si>
    <t>Average mean purchase price</t>
  </si>
  <si>
    <t>Unearned gain by 2022</t>
  </si>
  <si>
    <t>1995 Mean purchase price</t>
  </si>
  <si>
    <t>2022 Mean purchase price</t>
  </si>
  <si>
    <t xml:space="preserve">London -Semi-detached </t>
  </si>
  <si>
    <t>London -Terraced</t>
  </si>
  <si>
    <t>London -Flats</t>
  </si>
  <si>
    <t xml:space="preserve">Note: 1995 data is for December and 2022 data is for March. The purchase prices are mean average for the whole of London. </t>
  </si>
  <si>
    <t xml:space="preserve">Mean house prices for subnational geographies: HPSSA dataset 27, ONS (accessed 29 September 2022). </t>
  </si>
  <si>
    <t>Mean house prices for subnational geographies: HPSSA dataset 27 - Office for National Statistics (ons.gov.uk)</t>
  </si>
  <si>
    <t>(Annual) Unearned gain by 2022 £</t>
  </si>
  <si>
    <t>Exhibit 3.7 Share of households claiming Universal Credit in selected wards of Newcastle-upon-Tyne, 2019 and 2022</t>
  </si>
  <si>
    <t>Number of households claiming Universal Credit</t>
  </si>
  <si>
    <t>North Jesmond</t>
  </si>
  <si>
    <t>Parklands</t>
  </si>
  <si>
    <t>Walker</t>
  </si>
  <si>
    <t>Newcastle</t>
  </si>
  <si>
    <t>May 2021 (r)</t>
  </si>
  <si>
    <t>May 2022 (p)</t>
  </si>
  <si>
    <t>Source: DWP, Stat-Xplore database [Accessed 4th Oct 2022]</t>
  </si>
  <si>
    <t>Stat-Xplore - Home (dwp.gov.uk)</t>
  </si>
  <si>
    <t xml:space="preserve"> Number of households (from the 2011 Census)</t>
  </si>
  <si>
    <t>Newcastle (2011)</t>
  </si>
  <si>
    <t>Census 2011 -KS105EW - Household composition, Nomis</t>
  </si>
  <si>
    <t>Labour Force Survey, Nomis</t>
  </si>
  <si>
    <t xml:space="preserve">https://www.nomisweb.co.uk/ </t>
  </si>
  <si>
    <t>Share of households claiming Universal Credit as a share of total households</t>
  </si>
  <si>
    <t>Note: Number of households data is from the Census 2011</t>
  </si>
  <si>
    <t>Stat-Xplore - Log in (dwp.gov.uk)</t>
  </si>
  <si>
    <t>Exhibit 3.8 UK Universal Credit recipients who are in work or have no work requirements, 2015–22.</t>
  </si>
  <si>
    <t>Working and receiving UC</t>
  </si>
  <si>
    <t>Receiving UC with no work requirements</t>
  </si>
  <si>
    <t>Planning, preparing or seaching for work</t>
  </si>
  <si>
    <t>UC recipients and in work</t>
  </si>
  <si>
    <t>UC recipients and not required to work</t>
  </si>
  <si>
    <t>Total UC claimants</t>
  </si>
  <si>
    <t xml:space="preserve">% </t>
  </si>
  <si>
    <t>No</t>
  </si>
  <si>
    <t>May 2015</t>
  </si>
  <si>
    <t>May 2016</t>
  </si>
  <si>
    <t>May 2017</t>
  </si>
  <si>
    <t>May 2018</t>
  </si>
  <si>
    <t>May 2019</t>
  </si>
  <si>
    <t>May 2020</t>
  </si>
  <si>
    <t>May 2021</t>
  </si>
  <si>
    <t>May 2022</t>
  </si>
  <si>
    <t>Source: DWP, Stat-Xplore database [Accessed 30th Sept 2022]</t>
  </si>
  <si>
    <t>INFO</t>
  </si>
  <si>
    <t>Statistical disclosure control has been applied to this table to avoid the release of confidential data.  Totals may not sum due to the disclosure control applied.</t>
  </si>
  <si>
    <t>Symbol</t>
  </si>
  <si>
    <t>Description</t>
  </si>
  <si>
    <t>I</t>
  </si>
  <si>
    <t>Figures are a count of the number of people on Universal Credit on the second Thursday of each month.</t>
  </si>
  <si>
    <t>II</t>
  </si>
  <si>
    <t>Figures provided for starts show the Jobcentre Plus office recorded at the start of the claim, whereas the figures for the number of people on Universal Credit are representative of the current Jobcentre Plus office that the claimant is attending. It is possible for people to have started on Universal Credit in one office and have moved to another office during their claim, and for this reason, the number of people on Universal Credit can be higher than the starts figure for any particular office, however it is more noticeable when numbers are low.</t>
  </si>
  <si>
    <t>z</t>
  </si>
  <si>
    <t>".." denotes a nil or negligible number of claimants or award amount based on a nil or negligible number of claimants.</t>
  </si>
  <si>
    <t>IV</t>
  </si>
  <si>
    <t>After investigation of data on conditionality regime, it was discovered that there was an issue with the operational system in April 2018 which resulted in a number of people on Universal Credit being placed in the incorrect conditionality regime. The issue was resolved in May 2018 and claimants were returned to their correct conditionality regime. However, figures for April 2018 conditionality regime should be treated with caution.</t>
  </si>
  <si>
    <t>1970</t>
  </si>
  <si>
    <t>1975</t>
  </si>
  <si>
    <t>1980</t>
  </si>
  <si>
    <t>1985</t>
  </si>
  <si>
    <t>1990</t>
  </si>
  <si>
    <t>1994-95</t>
  </si>
  <si>
    <t>1995-96</t>
  </si>
  <si>
    <t>1996-97</t>
  </si>
  <si>
    <t>1997-98</t>
  </si>
  <si>
    <t>1998-99</t>
  </si>
  <si>
    <t>1999-2000</t>
  </si>
  <si>
    <t>2000-01</t>
  </si>
  <si>
    <t>2001-023</t>
  </si>
  <si>
    <t>2002-03</t>
  </si>
  <si>
    <t>2003-04</t>
  </si>
  <si>
    <t>2004-05</t>
  </si>
  <si>
    <t>2005-06</t>
  </si>
  <si>
    <t>20064</t>
  </si>
  <si>
    <t>20065</t>
  </si>
  <si>
    <t>2007</t>
  </si>
  <si>
    <t>2014-15</t>
  </si>
  <si>
    <t>2015-16</t>
  </si>
  <si>
    <t>2016-17</t>
  </si>
  <si>
    <t>2017-18</t>
  </si>
  <si>
    <t>Exhibit 4.1 UK households owning at least one car or van, 1970–2019.</t>
  </si>
  <si>
    <t>Car or van ownership</t>
  </si>
  <si>
    <t xml:space="preserve">Source: Family Spending, 2020, Table A45, </t>
  </si>
  <si>
    <t>Percentage of households with durable goods: Table A45 - Office for National Statistics (ons.gov.uk)</t>
  </si>
  <si>
    <t xml:space="preserve">Note: Data not available in all years. </t>
  </si>
  <si>
    <t>Exhibit 4.2 Total distance travelled by cars and share of all vehicle miles travelled in Great Britain, 1949–2018.</t>
  </si>
  <si>
    <t>Car travel (miles billion)</t>
  </si>
  <si>
    <t>All other motor vehicle travel</t>
  </si>
  <si>
    <t>(Miles Bill.)</t>
  </si>
  <si>
    <t>1949</t>
  </si>
  <si>
    <t>1950</t>
  </si>
  <si>
    <t>1951</t>
  </si>
  <si>
    <t>1952</t>
  </si>
  <si>
    <t>1953</t>
  </si>
  <si>
    <t>1954</t>
  </si>
  <si>
    <t>1955</t>
  </si>
  <si>
    <t>1956</t>
  </si>
  <si>
    <t>1957</t>
  </si>
  <si>
    <t>1958</t>
  </si>
  <si>
    <t>1959</t>
  </si>
  <si>
    <t>1960</t>
  </si>
  <si>
    <t>1962</t>
  </si>
  <si>
    <t>1963</t>
  </si>
  <si>
    <t>1964</t>
  </si>
  <si>
    <t>1965</t>
  </si>
  <si>
    <t>1966</t>
  </si>
  <si>
    <t>1967</t>
  </si>
  <si>
    <t>1968</t>
  </si>
  <si>
    <t>1969</t>
  </si>
  <si>
    <t>1971</t>
  </si>
  <si>
    <t>1972</t>
  </si>
  <si>
    <t>1973</t>
  </si>
  <si>
    <t>1974</t>
  </si>
  <si>
    <t>1976</t>
  </si>
  <si>
    <t>1977</t>
  </si>
  <si>
    <t>1978</t>
  </si>
  <si>
    <t>1979</t>
  </si>
  <si>
    <t>1981</t>
  </si>
  <si>
    <t>1982</t>
  </si>
  <si>
    <t>1983</t>
  </si>
  <si>
    <t>1984</t>
  </si>
  <si>
    <t>1986</t>
  </si>
  <si>
    <t>1987</t>
  </si>
  <si>
    <t>1988</t>
  </si>
  <si>
    <t>1989</t>
  </si>
  <si>
    <t>1991</t>
  </si>
  <si>
    <t>1992</t>
  </si>
  <si>
    <t>1994</t>
  </si>
  <si>
    <t>1995</t>
  </si>
  <si>
    <t>1996</t>
  </si>
  <si>
    <t>1997</t>
  </si>
  <si>
    <t>1998</t>
  </si>
  <si>
    <t>1999</t>
  </si>
  <si>
    <t>2000</t>
  </si>
  <si>
    <t>2001</t>
  </si>
  <si>
    <t>2002</t>
  </si>
  <si>
    <t>2003</t>
  </si>
  <si>
    <t>2004</t>
  </si>
  <si>
    <t>2005</t>
  </si>
  <si>
    <t xml:space="preserve">2006 </t>
  </si>
  <si>
    <t>2009</t>
  </si>
  <si>
    <t xml:space="preserve">Note: Break in data collection methods from 1993 onwards. Total vehicle miles relate to all motor vehicles including light and heavy commercial vehicles. </t>
  </si>
  <si>
    <t>Source: National Travel Survey: 2021 data tables, Department for Transport.</t>
  </si>
  <si>
    <t>National Travel Survey: 2021 - GOV.UK (www.gov.uk)</t>
  </si>
  <si>
    <t>Exhibit 4.3 Annual change in jobs created and lost in the North East of England between 2010 and 2020.</t>
  </si>
  <si>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</si>
  <si>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</si>
  <si>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</si>
  <si>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</si>
  <si>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</si>
  <si>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</si>
  <si>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</si>
  <si>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</si>
  <si>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I : Accommodation and food service activities</t>
  </si>
  <si>
    <t>J : Information and communication</t>
  </si>
  <si>
    <t>K : Financial and insurance activities</t>
  </si>
  <si>
    <t>L : Real estate activities</t>
  </si>
  <si>
    <t>M : Professional, scientific and technical activities</t>
  </si>
  <si>
    <t>N : Administrative and support service activities</t>
  </si>
  <si>
    <t>O : Public administration and defence; compulsory social security</t>
  </si>
  <si>
    <t>P : Education</t>
  </si>
  <si>
    <t>Q : Human health and social work activities</t>
  </si>
  <si>
    <t>R : Arts, entertainment and recreation</t>
  </si>
  <si>
    <t>S : Other service activities</t>
  </si>
  <si>
    <t>T : Activities of households as employers;undifferentiated goods-and services-producing activities of households for own use</t>
  </si>
  <si>
    <t>U : Activities of extraterritorial organisations and bodies</t>
  </si>
  <si>
    <t>Column Total</t>
  </si>
  <si>
    <t>2010 (Net -5,500)</t>
  </si>
  <si>
    <t>2011 (Net -8,000)</t>
  </si>
  <si>
    <t>2012 (Net -4,500)</t>
  </si>
  <si>
    <t>2013 (Net +8,000)</t>
  </si>
  <si>
    <t>2014 (Net +26,000)</t>
  </si>
  <si>
    <t>2015 (Net +28,000)</t>
  </si>
  <si>
    <t>2016 (Net -23,250)</t>
  </si>
  <si>
    <t>2017 (Net +25,250)</t>
  </si>
  <si>
    <t>2018 (Net -18,000)</t>
  </si>
  <si>
    <t>2019 (Net +22,000)</t>
  </si>
  <si>
    <t>2020 (Net -24,250)</t>
  </si>
  <si>
    <t>Jobs created</t>
  </si>
  <si>
    <t>Jobs lost</t>
  </si>
  <si>
    <t>Net change</t>
  </si>
  <si>
    <t xml:space="preserve">Source: Business Register and Employment Survey (BRES), Nomis. </t>
  </si>
  <si>
    <t>Exhibit 4.5 UK non-retired individuals in households receiving more in benefits than paying taxes.</t>
  </si>
  <si>
    <t>All individuals</t>
  </si>
  <si>
    <t>Non-retired individuals</t>
  </si>
  <si>
    <t>Retired individuals</t>
  </si>
  <si>
    <t>000s</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</si>
  <si>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</si>
  <si>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</si>
  <si>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</si>
  <si>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</si>
  <si>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</si>
  <si>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</si>
  <si>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</si>
  <si>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</si>
  <si>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</si>
  <si>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</si>
  <si>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</si>
  <si>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</si>
  <si>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</si>
  <si>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</si>
  <si>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</si>
  <si>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</si>
  <si>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</si>
  <si>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</si>
  <si>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</si>
  <si>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</si>
  <si>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</si>
  <si>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</si>
  <si>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</si>
  <si>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</si>
  <si>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</si>
  <si>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</si>
  <si>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</si>
  <si>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Source: The Effects of Taxes and Benefits on Household Income, UK, 2020/21 - Reference Tables, ONS</t>
  </si>
  <si>
    <t>Effects of taxes and benefits on household income - Office for National Statistics (ons.gov.uk)</t>
  </si>
  <si>
    <t xml:space="preserve">Benefits are counted as the sum of total cash benefits and total benefits in kind. </t>
  </si>
  <si>
    <t>Taxes are counted as the sum of total direct taxes and total indirect taxes.</t>
  </si>
  <si>
    <t>Index of the real cost of food, energy and transport, compared with wages and salaries, 2008 to 2022.</t>
  </si>
  <si>
    <t>Exhibit 4.6 Index of the real cost of food, energy and transport, compared with wages and salaries, 2008 to 2022.</t>
  </si>
  <si>
    <t>Wages and salaries</t>
  </si>
  <si>
    <t>Food</t>
  </si>
  <si>
    <t>Motoring</t>
  </si>
  <si>
    <t>Bus and coach</t>
  </si>
  <si>
    <t>Rail</t>
  </si>
  <si>
    <t>Electricity</t>
  </si>
  <si>
    <t>Gas</t>
  </si>
  <si>
    <t>Sources: Consumer price inflation time series (MM23) and Real Average weekly earnings, SA (X09), ONS</t>
  </si>
  <si>
    <t>Note: The indexing is in relation to 2008 (2008=100) with prices and wages adjusted by the Consumer prices index.</t>
  </si>
  <si>
    <t>Consumer price inflation time series - Office for National Statistics</t>
  </si>
  <si>
    <t>X09: Real Average weekly earnings using Consumer price inflation (seasonally adjusted) - Office for National Statistics</t>
  </si>
  <si>
    <t>Exhibit 4.7 Household weekly expenditure on four essentials, by household income decile, 2020–21.</t>
  </si>
  <si>
    <t>Households arranged by gross income</t>
  </si>
  <si>
    <t>All</t>
  </si>
  <si>
    <t>Electricity &amp; gas</t>
  </si>
  <si>
    <t>Transport-service and personal use</t>
  </si>
  <si>
    <t>Housing cost (weighted average)</t>
  </si>
  <si>
    <t>Spend on 4 essentials</t>
  </si>
  <si>
    <t>Discretionary spend</t>
  </si>
  <si>
    <t>Total expenditure</t>
  </si>
  <si>
    <t>Spend on 4 essentials as a share of total expenditure</t>
  </si>
  <si>
    <t>Discretionary spend as a share of total expenditure</t>
  </si>
  <si>
    <t>Source: Family Spending (Workbook 1 and 5), ONS</t>
  </si>
  <si>
    <t>All data related to Family spending in the UK: April 2020 to March 2021 - Office for National Statistics (ons.gov.uk)</t>
  </si>
  <si>
    <t>Note: Households are arranged by gross income. The four essential items are food and non-alcoholic drink, utilities, rent and mortgages and transport. Discretionary spend is total expenditure minus the cost of the four essentials.</t>
  </si>
  <si>
    <t>Exhibit 4.8 Households with mortgages, weekly expenditure on four essentials, by household income decile, 2020–21.</t>
  </si>
  <si>
    <t xml:space="preserve">Mortgage </t>
  </si>
  <si>
    <t>Mortgage holders: average number of people per household</t>
  </si>
  <si>
    <t>Average number of people per household</t>
  </si>
  <si>
    <t>Note: Households are arranged by gross income. The four essential items are food and non-alcoholic drink, utilities, rent and mortgages and transport. Discretionary spending is total expenditure minus the cost of the four essentials.</t>
  </si>
  <si>
    <t xml:space="preserve">Source: Family Spending (Workbook 1 and 5), ONS
</t>
  </si>
  <si>
    <t>Note: Decile 1 mortage expenditure is the average over 4 years because the sample size is small and prone to erratic swings</t>
  </si>
  <si>
    <t>Exhibit 4.9 Households with mortgages, simulated impact of higher interest rates on expenditure for four essentials, by income decile.</t>
  </si>
  <si>
    <t>March 2021: Spend on essental and mortage interest rate @2.8%</t>
  </si>
  <si>
    <t>Sept 2022 -Spend on essentials and mortage interest rate @ 4%</t>
  </si>
  <si>
    <t>Sept 2022 -Spend on essentials and mortage interest rate @ 6%</t>
  </si>
  <si>
    <t>Sept 2022 -Spend on essentials and mortage interest rate @ 8%</t>
  </si>
  <si>
    <t xml:space="preserve">Source: Derived from Family Spending (Workbook 1 and 5), ONS
</t>
  </si>
  <si>
    <t>Note: The data relates to households with mortgages and households are arranged by gross income. The four essential items are food and non-alcoholic drink, utilities, rent and mortgages and transport. Discretionary spend is total expenditure minus the cost of the four essentials.</t>
  </si>
  <si>
    <r>
      <t xml:space="preserve">Source: Simulated using data from Family Spending (Workbook 1 and 5), ONS, </t>
    </r>
    <r>
      <rPr>
        <u/>
        <sz val="12"/>
        <color rgb="FF0563C1"/>
        <rFont val="Calibri"/>
        <family val="2"/>
        <scheme val="minor"/>
      </rPr>
      <t>All data related to Family spending in the UK: April 2020 to March 2021 - Office for National Statistics (ons.gov.uk)</t>
    </r>
    <r>
      <rPr>
        <sz val="12"/>
        <color rgb="FF000000"/>
        <rFont val="Calibri"/>
        <family val="2"/>
        <scheme val="minor"/>
      </rPr>
      <t xml:space="preserve"> and ONS, Consumer price inflation time series (MM23) [accessed 8</t>
    </r>
    <r>
      <rPr>
        <vertAlign val="superscript"/>
        <sz val="12"/>
        <color rgb="FF000000"/>
        <rFont val="Calibri"/>
        <family val="2"/>
        <scheme val="minor"/>
      </rPr>
      <t>th</t>
    </r>
    <r>
      <rPr>
        <sz val="12"/>
        <color rgb="FF000000"/>
        <rFont val="Calibri"/>
        <family val="2"/>
        <scheme val="minor"/>
      </rPr>
      <t xml:space="preserve"> November 2022]. </t>
    </r>
    <r>
      <rPr>
        <u/>
        <sz val="12"/>
        <color rgb="FF0563C1"/>
        <rFont val="Calibri"/>
        <family val="2"/>
        <scheme val="minor"/>
      </rPr>
      <t>Consumer price inflation time series - Office for National Statistics</t>
    </r>
  </si>
  <si>
    <t>Estimation assumes that income and overall spending remains constant with rising price inflation and increasing interest rates</t>
  </si>
  <si>
    <t>Exhibit 4.10 Average annual real growth in NHS funding compared with GDP, 1940–2019.</t>
  </si>
  <si>
    <t xml:space="preserve">Period </t>
  </si>
  <si>
    <t>Financial years</t>
  </si>
  <si>
    <t>Average annual NHS funding</t>
  </si>
  <si>
    <t xml:space="preserve">Average annual </t>
  </si>
  <si>
    <t>real growth rate</t>
  </si>
  <si>
    <t>real GDP growth rate</t>
  </si>
  <si>
    <t>Pre-1979</t>
  </si>
  <si>
    <t>1949/50 to 1978/79</t>
  </si>
  <si>
    <t>Thatcher and Major Conservative Governments</t>
  </si>
  <si>
    <t>1978/79 to 1996/97</t>
  </si>
  <si>
    <t>Blair and Brown Labour Governments</t>
  </si>
  <si>
    <t>1996/97 to 2009/10</t>
  </si>
  <si>
    <t>Conservative-Liberal Democrat Coalition Government</t>
  </si>
  <si>
    <t>2009/10 to 2014/15</t>
  </si>
  <si>
    <t>Cameron and May Conservative Governments</t>
  </si>
  <si>
    <t>2014/15 to 2018/19</t>
  </si>
  <si>
    <t>Labour announcement/ 2019 General Election</t>
  </si>
  <si>
    <t>2018/19 to 2023/24</t>
  </si>
  <si>
    <t>Gross Domestic Product: Year on Year growth: CVM SA %</t>
  </si>
  <si>
    <t>Gross Domestic Product: Year on Year growth: CVM SA % - Office for National Statistics (ons.gov.uk)</t>
  </si>
  <si>
    <t>Microsoft Word - When Systems Fail -UK acute hospitals and public health after Covid-19 (wordpress.com)</t>
  </si>
  <si>
    <t>See also page 39</t>
  </si>
  <si>
    <t>The original NHS funding data relates to the UK NHS and is from The Health Foundation (2019), ‘Labour pledges a step-change in NHS funding after almost a decade of austerity’ (The Health Foundation).</t>
  </si>
  <si>
    <t>Labour pledges a step-change in NHS funding after almost a decade of austerity (health.org.uk)</t>
  </si>
  <si>
    <t>Exhibit 4.1</t>
  </si>
  <si>
    <t>Exhibit 4.2</t>
  </si>
  <si>
    <t>Exhibit 4.3</t>
  </si>
  <si>
    <t>Exhibit 4.5</t>
  </si>
  <si>
    <t>Exhibit 4.6</t>
  </si>
  <si>
    <t>Exhibit 4.7</t>
  </si>
  <si>
    <t>Exhibit 4.9</t>
  </si>
  <si>
    <t>Exhibit 4.10</t>
  </si>
  <si>
    <t>Exhibit 4.8</t>
  </si>
  <si>
    <t xml:space="preserve">BACK TO CONTENTS </t>
  </si>
  <si>
    <t>UK year-on-year growth rates of real GDP from 1950 to 2020.</t>
  </si>
  <si>
    <t>Foundational Liveability</t>
  </si>
  <si>
    <t>Percentage change in CO2 emissions and real GDP, 1990–2020.</t>
  </si>
  <si>
    <t>Total global CO2 emissions and real GDP, 1990–2020.</t>
  </si>
  <si>
    <t>Ecological footprint per capita of selected European countries in 2018.</t>
  </si>
  <si>
    <t>UK manufacturing real value added and employment 1970–2019.</t>
  </si>
  <si>
    <t>Contribution of the high-technology and knowledge-intensive sectors to employment, 2008 and 2021</t>
  </si>
  <si>
    <t>State and para-state share of UK net new job creation, 2009–20.</t>
  </si>
  <si>
    <t>Number of economically active persons in households ranked by gross income decile, 2020–21.</t>
  </si>
  <si>
    <t>Non-retired households’ sources of total income split by type in 2019–20 (households ranked by disposable income).</t>
  </si>
  <si>
    <t>Gross, disposable and residual income for North East England owner occupiers and London private renters, 2020.</t>
  </si>
  <si>
    <t>How much larger UK household income would be in 2019 if labour’s share of GDP were at the 1976 level of 57.3 per cent.</t>
  </si>
  <si>
    <t>Distribution of the 1999–2020 growth in disposable income (after benefits and taxes) between households according to income</t>
  </si>
  <si>
    <t>The distribution of GB household wealth by decile, 2002–8 and 2018–20.</t>
  </si>
  <si>
    <t>Gross income for households in Newcastle-upon-Tyne, by selected wards in 2018.</t>
  </si>
  <si>
    <t>UK households owning at least one car or van, 1970–2019.</t>
  </si>
  <si>
    <t>Total distance travelled by cars and share of all vehicle miles travelled in Great Britain, 1949–2018.</t>
  </si>
  <si>
    <t>Annual change in jobs created and lost in the North East of England between 2010 and 2020.</t>
  </si>
  <si>
    <t>UK non-retired individuals in households receiving more in benefits than paying taxes.</t>
  </si>
  <si>
    <t>Household weekly expenditure on four essentials, by household income decile, 2020–21.</t>
  </si>
  <si>
    <t>Households with mortgages, weekly expenditure on four essentials, by household income decile, 2020–21.</t>
  </si>
  <si>
    <t>Households with mortgages, simulated impact of higher interest rates on expenditure for four essentials, by income decile.</t>
  </si>
  <si>
    <t>Average annual real growth in NHS funding compared with GDP, 1940–2019.</t>
  </si>
  <si>
    <t>Exhibit 4.11 Occupation rates of acute and general care overnight stay beds compared to large European countries, 2017.</t>
  </si>
  <si>
    <t>Source: J. Froud, C. Haslam, S. Johal, J. Law and K. Williams (June 2020), When Systems Fail: UK Acute Hospitals and Public Health after Covid-19,</t>
  </si>
  <si>
    <t>Occupation rates of acute and general care overnight stay beds compared to large European countries, 2017.</t>
  </si>
  <si>
    <t>Exhibit 4.11</t>
  </si>
  <si>
    <t>Exhibit 5.1 Increases in disposable income (after housing costs) resulting from moving from looking for work to employment for different types of households and tenure in postcode NE6 1AA</t>
  </si>
  <si>
    <t>Single adult household</t>
  </si>
  <si>
    <t>2 adults, 2 children household</t>
  </si>
  <si>
    <t>Social renter</t>
  </si>
  <si>
    <t>Private renter</t>
  </si>
  <si>
    <t>• Disposable income after housing costs when unemployed and all adults looking for work</t>
  </si>
  <si>
    <t>• Total increase in disposable income after housing costs and after starting working</t>
  </si>
  <si>
    <t>% increase in disposable income after housing costs and after starting working</t>
  </si>
  <si>
    <r>
      <t>[1]</t>
    </r>
    <r>
      <rPr>
        <sz val="12"/>
        <color theme="1"/>
        <rFont val="Calibri"/>
        <family val="2"/>
        <scheme val="minor"/>
      </rPr>
      <t xml:space="preserve"> NE6 1AA is in Byker, Newcastle Upon Tyne. Source: Derived from data provided by Turn2Us https://benefits-calculator.turn2us.org.uk/. This table measures disposable income after housing costs and council tax credits.</t>
    </r>
  </si>
  <si>
    <t>• Disposable income after housing costs in (low paid) work after adjustments to taxes and benefits</t>
  </si>
  <si>
    <t>Derived from data provided by Turn2Us. https://benefits -calculator .</t>
  </si>
  <si>
    <t>This table measures disposable income after housing costs and council tax credits.</t>
  </si>
  <si>
    <t>Turn2us Benefits Calculator</t>
  </si>
  <si>
    <t xml:space="preserve">Exhibit 5.2 Increases in gross income and disposable income (after housing costs) illustration for four types of households </t>
  </si>
  <si>
    <t>with starting income at the bottom of the distribution (for a Byker household in NE6 1AA).</t>
  </si>
  <si>
    <t>Increase in disposable income for a single adult household in work</t>
  </si>
  <si>
    <t>Increase in disposable income for 2 adults in work, 2 child household[1]</t>
  </si>
  <si>
    <t>Social renter[2]</t>
  </si>
  <si>
    <t>Private renter[3]</t>
  </si>
  <si>
    <t>(starting disposable income £11,839)</t>
  </si>
  <si>
    <t>(starting disposable income £13,550)</t>
  </si>
  <si>
    <t>(starting disposable income £32,078)</t>
  </si>
  <si>
    <t>(starting disposable income £34,378)</t>
  </si>
  <si>
    <t>20% gross income increase</t>
  </si>
  <si>
    <t>40% gross income increase</t>
  </si>
  <si>
    <t>60% gross income increase</t>
  </si>
  <si>
    <t>80% gross income increase</t>
  </si>
  <si>
    <t>100% gross income increase</t>
  </si>
  <si>
    <t>Source: Derived from HMRC for tax and National Insurance thresholds and Turn2Us for Universal Credit, Child Benefit and Council Tax data (https://www.turn2us.org.uk/). Universal Credit data accessed in May 2022.</t>
  </si>
  <si>
    <t>Note: Disposable income after housing costs is presented because as low-income households gain more income from work, this will affect their entitlement to benefits that cover housing costs and Council Tax rebates.</t>
  </si>
  <si>
    <r>
      <t>[1]</t>
    </r>
    <r>
      <rPr>
        <sz val="12"/>
        <color theme="1"/>
        <rFont val="Calibri"/>
        <family val="2"/>
        <scheme val="minor"/>
      </rPr>
      <t xml:space="preserve"> Children are 11 years old and have separate bedrooms.</t>
    </r>
  </si>
  <si>
    <r>
      <t>[1]</t>
    </r>
    <r>
      <rPr>
        <sz val="12"/>
        <color theme="1"/>
        <rFont val="Calibri"/>
        <family val="2"/>
        <scheme val="minor"/>
      </rPr>
      <t xml:space="preserve"> Social renter refers to renting from a Registered Social Landlord (RSL). In this case, from the local authority. Typically, rents are lower than private renting.</t>
    </r>
  </si>
  <si>
    <r>
      <t>[1]</t>
    </r>
    <r>
      <rPr>
        <sz val="12"/>
        <color theme="1"/>
        <rFont val="Calibri"/>
        <family val="2"/>
        <scheme val="minor"/>
      </rPr>
      <t xml:space="preserve"> Private renter where the landlord is not an RSL. The private renter’s take-home income is higher because their higher rent means that they receive more benefits.</t>
    </r>
  </si>
  <si>
    <t>Exhibit 5.3 The annual cost of running a ten-year-old second-hand car, 2021. Total annual cost of running a car: £2,030 (£39.04 per week) (based on a second-hand, mid-range 1.4 petrol engine in Band D for road tax).</t>
  </si>
  <si>
    <t>Cost</t>
  </si>
  <si>
    <t>Amount</t>
  </si>
  <si>
    <t>Time Frame</t>
  </si>
  <si>
    <t xml:space="preserve">Comments </t>
  </si>
  <si>
    <t>Fuel</t>
  </si>
  <si>
    <t>Annual</t>
  </si>
  <si>
    <t>Running expenses assume 7,000 miles at 35 miles per gallon 1.4 litre car engine or 1.7 litre diesel with petrol at £5.90 per gallon</t>
  </si>
  <si>
    <t xml:space="preserve">Insurance </t>
  </si>
  <si>
    <t>Basic insurance for an affordable car</t>
  </si>
  <si>
    <t>Road Tax</t>
  </si>
  <si>
    <t>Tax depends on car and its C02 emissions. We consider here a small second hand car with petrol engine --Band D with 1.4 litre petrol or 1.7 litre deisel engine</t>
  </si>
  <si>
    <t xml:space="preserve">Maintenance and repairs </t>
  </si>
  <si>
    <t>Considering a second hand car in reasonable condition</t>
  </si>
  <si>
    <t xml:space="preserve">Total </t>
  </si>
  <si>
    <t>The average household incme of social tenants in the study areas before transportation costs is £19,000 a year</t>
  </si>
  <si>
    <t>Annual running costs of car as a percentage of residual household income of social tenants</t>
  </si>
  <si>
    <t>Source: RAC, ‘Petrol and diesel prices in the UK: Latest fuel price data from the RAC’ (accessed 29 June 2022).</t>
  </si>
  <si>
    <t>Latest UK petrol and diesel prices | RAC Drive</t>
  </si>
  <si>
    <t xml:space="preserve">Costs are estimated for 2021. The cost of maintenance covers routine servicing but excludes large, unexpected bills. </t>
  </si>
  <si>
    <t>Exhibit 5.1</t>
  </si>
  <si>
    <t>Exhibit 5.2</t>
  </si>
  <si>
    <t>Exhibit 5.3</t>
  </si>
  <si>
    <t xml:space="preserve"> Increases in disposable income (after housing costs) resulting from moving from looking for work to employment for different types of households and tenure in postcode NE6 1AA</t>
  </si>
  <si>
    <t>Increases in gross income and disposable income (after housing costs) illustration for four types of households with starting income at the bottom of the distribution (for a Byker household in NE6 1AA).</t>
  </si>
  <si>
    <t>The annual cost of running a ten-year-old second-hand car, 2021. Total annual cost of running a car: £2,030 (£39.04 per week) (based on a second-hand, mid-range 1.4 petrol engine in Band D for road tax).</t>
  </si>
  <si>
    <t>Exhibit 5.4 UK household car ownership by income decile, 2018</t>
  </si>
  <si>
    <t>1 car /van</t>
  </si>
  <si>
    <t>2 cars /vans</t>
  </si>
  <si>
    <t>3 or more cars /vans</t>
  </si>
  <si>
    <t>Share of households owning a car</t>
  </si>
  <si>
    <t>Lowest ten per cent</t>
  </si>
  <si>
    <t>Second decile</t>
  </si>
  <si>
    <t>Third decile</t>
  </si>
  <si>
    <t>Fourth decile</t>
  </si>
  <si>
    <t>Fifth decile</t>
  </si>
  <si>
    <t>Sixth decile</t>
  </si>
  <si>
    <t>Seventh decile</t>
  </si>
  <si>
    <t>Eighth decile</t>
  </si>
  <si>
    <t>Ninth decile</t>
  </si>
  <si>
    <t>Highest ten per cent</t>
  </si>
  <si>
    <t>Source: Office for National Statistics (January 2019), ‘Percentage of households with cars by income group, tenure and household composition: Table A47’.</t>
  </si>
  <si>
    <t>Note: Households are organised by gross household income.</t>
  </si>
  <si>
    <t>Percentage of households with cars by income group, tenure and household composition: Table A47 - Office for National Statistics (ons.gov.uk)</t>
  </si>
  <si>
    <t>Exhibit 5.4</t>
  </si>
  <si>
    <t>UK household car ownership by income decile, 2018</t>
  </si>
  <si>
    <t>Exhibit 5.5</t>
  </si>
  <si>
    <t xml:space="preserve">Exhibit 5.5 Analysis of distance travelled to work in North East England. (a) Full-time employees travelling 5 km or more as a share of all full-time employees </t>
  </si>
  <si>
    <t>split by gender. (b) Part-time employees travelling less than 5 km as a share of all part-time employees split by gender.</t>
  </si>
  <si>
    <t>Newcastle upon Tyne LA</t>
  </si>
  <si>
    <t>North Tyneside LA</t>
  </si>
  <si>
    <t>Northumberland CC</t>
  </si>
  <si>
    <t>Female</t>
  </si>
  <si>
    <t>Male</t>
  </si>
  <si>
    <t>Full time workers travelling 5kms or more</t>
  </si>
  <si>
    <t>Part time workers travelling less than 5kms</t>
  </si>
  <si>
    <t xml:space="preserve">Source: Census 2011, Nomis. </t>
  </si>
  <si>
    <t>https://www.nomisweb.co.uk/query/select/getdatasetbytheme.asp?theme=75.</t>
  </si>
  <si>
    <t>Analysis of distance travelled to work in North East England. (a) Full-time employees travelling 5 km or more as a share of all full-time employees split by gender. (b) Part-time employees travelling less than 5 km as a share of all part-time employees split by gender.</t>
  </si>
  <si>
    <t>Car journeys as a share of all vehicle journeys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</si>
</sst>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3" formatCode="_-* #,##0.00_-;\-* #,##0.00_-;_-* &quot;-&quot;??_-;_-@_-"/>
    <numFmt numFmtId="164" formatCode="0.0%"/>
    <numFmt numFmtId="165" formatCode="#,##0_ ;\-#,##0\ "/>
    <numFmt numFmtId="166" formatCode="#,##0.0"/>
    <numFmt numFmtId="167" formatCode="&quot;£&quot;#,##0"/>
    <numFmt numFmtId="168" formatCode="_-* #,##0_-;\-* #,##0_-;_-* &quot;-&quot;??_-;_-@_-"/>
    <numFmt numFmtId="169" formatCode="0.0"/>
    <numFmt numFmtId="170" formatCode="&quot;£&quot;#,##0.00"/>
  </numFmts>
  <fonts count="22"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sz val="12"/>
      <color indexed="8"/>
      <name val="Calibri"/>
      <family val="2"/>
    </font>
    <font>
      <vertAlign val="subscript"/>
      <sz val="12"/>
      <color theme="1"/>
      <name val="Calibri"/>
      <family val="2"/>
      <scheme val="minor"/>
    </font>
    <font>
      <b/>
      <sz val="12"/>
      <name val="Calibri"/>
      <family val="2"/>
      <scheme val="minor"/>
    </font>
    <font>
      <sz val="12"/>
      <name val="Calibri"/>
      <family val="2"/>
      <scheme val="minor"/>
    </font>
    <font>
      <b/>
      <sz val="12"/>
      <color indexed="9"/>
      <name val="Calibri"/>
      <family val="2"/>
      <scheme val="minor"/>
    </font>
    <font>
      <sz val="12"/>
      <color theme="4"/>
      <name val="Calibri"/>
      <family val="2"/>
      <scheme val="minor"/>
    </font>
    <font>
      <u/>
      <sz val="12"/>
      <color theme="10"/>
      <name val="Calibri"/>
      <family val="2"/>
      <scheme val="minor"/>
    </font>
    <font>
      <i/>
      <sz val="12"/>
      <color theme="1"/>
      <name val="Calibri"/>
      <family val="2"/>
      <scheme val="minor"/>
    </font>
    <font>
      <sz val="10"/>
      <name val="Arial"/>
      <family val="2"/>
    </font>
    <font>
      <b/>
      <sz val="12"/>
      <name val="Calibri"/>
      <family val="2"/>
    </font>
    <font>
      <sz val="12"/>
      <name val="Calibri"/>
      <family val="2"/>
    </font>
    <font>
      <sz val="12"/>
      <color rgb="FF000000"/>
      <name val="Calibri"/>
      <family val="2"/>
      <scheme val="minor"/>
    </font>
    <font>
      <u/>
      <sz val="12"/>
      <color rgb="FF0563C1"/>
      <name val="Calibri"/>
      <family val="2"/>
      <scheme val="minor"/>
    </font>
    <font>
      <vertAlign val="superscript"/>
      <sz val="12"/>
      <color rgb="FF000000"/>
      <name val="Calibri"/>
      <family val="2"/>
      <scheme val="minor"/>
    </font>
    <font>
      <u/>
      <sz val="12"/>
      <color theme="1"/>
      <name val="Calibri"/>
      <family val="2"/>
      <scheme val="minor"/>
    </font>
    <font>
      <vertAlign val="superscript"/>
      <sz val="12"/>
      <color theme="1"/>
      <name val="Calibri"/>
      <family val="2"/>
      <scheme val="minor"/>
    </font>
  </fonts>
  <fills count="5">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tint="-0.14999847407452621"/>
        <bgColor indexed="64"/>
      </patternFill>
    </fill>
  </fills>
  <borders count="5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indexed="64"/>
      </top>
      <bottom/>
      <diagonal/>
    </border>
    <border>
      <left style="medium">
        <color auto="1"/>
      </left>
      <right/>
      <top style="thin">
        <color indexed="64"/>
      </top>
      <bottom/>
      <diagonal/>
    </border>
    <border>
      <left/>
      <right/>
      <top style="thin">
        <color indexed="64"/>
      </top>
      <bottom/>
      <diagonal/>
    </border>
    <border>
      <left/>
      <right style="medium">
        <color auto="1"/>
      </right>
      <top style="thin">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indexed="64"/>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bottom/>
      <diagonal/>
    </border>
    <border>
      <left/>
      <right style="thin">
        <color auto="1"/>
      </right>
      <top/>
      <bottom/>
      <diagonal/>
    </border>
    <border>
      <left style="thin">
        <color indexed="64"/>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rgb="FFB0B0B0"/>
      </top>
      <bottom style="thin">
        <color indexed="64"/>
      </bottom>
      <diagonal/>
    </border>
    <border>
      <left style="thin">
        <color auto="1"/>
      </left>
      <right style="thin">
        <color auto="1"/>
      </right>
      <top/>
      <bottom style="thin">
        <color rgb="FFB0B0B0"/>
      </bottom>
      <diagonal/>
    </border>
    <border>
      <left style="thin">
        <color auto="1"/>
      </left>
      <right style="thin">
        <color auto="1"/>
      </right>
      <top style="thin">
        <color rgb="FFB0B0B0"/>
      </top>
      <bottom style="thin">
        <color rgb="FFB0B0B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auto="1"/>
      </top>
      <bottom style="medium">
        <color auto="1"/>
      </bottom>
      <diagonal/>
    </border>
    <border>
      <left/>
      <right style="thin">
        <color rgb="FFF1F1F1"/>
      </right>
      <top style="medium">
        <color rgb="FFFFFFFF"/>
      </top>
      <bottom/>
      <diagonal/>
    </border>
    <border>
      <left style="thin">
        <color rgb="FFF1F1F1"/>
      </left>
      <right style="thin">
        <color rgb="FFF1F1F1"/>
      </right>
      <top style="medium">
        <color rgb="FFFFFFFF"/>
      </top>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thick">
        <color indexed="64"/>
      </left>
      <right style="medium">
        <color auto="1"/>
      </right>
      <top style="thick">
        <color indexed="64"/>
      </top>
      <bottom style="medium">
        <color auto="1"/>
      </bottom>
      <diagonal/>
    </border>
    <border>
      <left/>
      <right style="medium">
        <color auto="1"/>
      </right>
      <top style="thick">
        <color indexed="64"/>
      </top>
      <bottom style="medium">
        <color auto="1"/>
      </bottom>
      <diagonal/>
    </border>
    <border>
      <left style="thick">
        <color indexed="64"/>
      </left>
      <right style="medium">
        <color auto="1"/>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14" fillId="2" borderId="30">
      <alignment horizontal="center" vertical="center"/>
      <protection locked="0"/>
    </xf>
    <xf numFmtId="0" fontId="14" fillId="3" borderId="0">
      <protection locked="0"/>
    </xf>
  </cellStyleXfs>
  <cellXfs count="346">
    <xf numFmtId="0" fontId="0" fillId="0" borderId="0" xfId="0"/>
    <xf numFmtId="0" fontId="3" fillId="0" borderId="0" xfId="2"/>
    <xf numFmtId="0" fontId="5" fillId="0" borderId="0" xfId="0" applyFont="1"/>
    <xf numFmtId="0" fontId="5" fillId="0" borderId="1" xfId="0" applyFont="1" applyBorder="1" applyAlignment="1">
      <alignment wrapText="1"/>
    </xf>
    <xf numFmtId="0" fontId="5" fillId="0" borderId="3" xfId="0" applyFont="1" applyBorder="1" applyAlignment="1">
      <alignment horizontal="center" wrapText="1"/>
    </xf>
    <xf numFmtId="0" fontId="5" fillId="0" borderId="4" xfId="0" applyFont="1" applyBorder="1"/>
    <xf numFmtId="0" fontId="5" fillId="0" borderId="6" xfId="0" applyFont="1" applyBorder="1" applyAlignment="1">
      <alignment horizontal="center"/>
    </xf>
    <xf numFmtId="0" fontId="5" fillId="0" borderId="7" xfId="0" applyFont="1" applyBorder="1"/>
    <xf numFmtId="164" fontId="5" fillId="0" borderId="8" xfId="1" applyNumberFormat="1" applyFont="1" applyBorder="1"/>
    <xf numFmtId="164" fontId="5" fillId="0" borderId="11" xfId="1" applyNumberFormat="1" applyFont="1" applyBorder="1"/>
    <xf numFmtId="164" fontId="5" fillId="0" borderId="15" xfId="1" applyNumberFormat="1" applyFont="1" applyBorder="1"/>
    <xf numFmtId="0" fontId="5" fillId="0" borderId="17" xfId="0" applyFont="1" applyBorder="1" applyAlignment="1">
      <alignment horizontal="center" wrapText="1"/>
    </xf>
    <xf numFmtId="0" fontId="5" fillId="0" borderId="18" xfId="0" applyFont="1" applyBorder="1" applyAlignment="1">
      <alignment horizontal="center"/>
    </xf>
    <xf numFmtId="2" fontId="6" fillId="0" borderId="12" xfId="0" applyNumberFormat="1" applyFont="1" applyBorder="1" applyAlignment="1">
      <alignment wrapText="1"/>
    </xf>
    <xf numFmtId="2" fontId="6" fillId="0" borderId="19" xfId="0" applyNumberFormat="1" applyFont="1" applyBorder="1" applyAlignment="1">
      <alignment wrapText="1"/>
    </xf>
    <xf numFmtId="2" fontId="5" fillId="0" borderId="19" xfId="0" applyNumberFormat="1" applyFont="1" applyBorder="1"/>
    <xf numFmtId="2" fontId="5" fillId="0" borderId="20" xfId="0" applyNumberFormat="1" applyFont="1" applyBorder="1"/>
    <xf numFmtId="0" fontId="4" fillId="0" borderId="0" xfId="0" applyFont="1"/>
    <xf numFmtId="0" fontId="0" fillId="0" borderId="0" xfId="0" applyAlignment="1">
      <alignment horizontal="center"/>
    </xf>
    <xf numFmtId="0" fontId="5" fillId="0" borderId="13" xfId="0" applyFont="1" applyBorder="1" applyAlignment="1">
      <alignment horizontal="center"/>
    </xf>
    <xf numFmtId="0" fontId="5" fillId="0" borderId="7"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0" xfId="0" applyFont="1" applyAlignment="1">
      <alignment horizontal="center"/>
    </xf>
    <xf numFmtId="0" fontId="5" fillId="0" borderId="0" xfId="0" applyFont="1" applyAlignment="1">
      <alignment horizontal="left" wrapText="1"/>
    </xf>
    <xf numFmtId="0" fontId="5" fillId="0" borderId="17" xfId="0" applyFont="1" applyBorder="1" applyAlignment="1">
      <alignment horizontal="center" vertical="top" wrapText="1"/>
    </xf>
    <xf numFmtId="0" fontId="5" fillId="0" borderId="20" xfId="0" applyFont="1" applyBorder="1" applyAlignment="1">
      <alignment horizontal="center"/>
    </xf>
    <xf numFmtId="10" fontId="5" fillId="0" borderId="19" xfId="1" applyNumberFormat="1" applyFont="1" applyBorder="1"/>
    <xf numFmtId="10" fontId="5" fillId="0" borderId="20" xfId="1" applyNumberFormat="1" applyFont="1" applyBorder="1"/>
    <xf numFmtId="2" fontId="5" fillId="0" borderId="19" xfId="0" applyNumberFormat="1" applyFont="1" applyBorder="1" applyAlignment="1">
      <alignment horizontal="center"/>
    </xf>
    <xf numFmtId="2" fontId="5" fillId="0" borderId="20" xfId="0" applyNumberFormat="1" applyFont="1" applyBorder="1" applyAlignment="1">
      <alignment horizontal="center"/>
    </xf>
    <xf numFmtId="0" fontId="5" fillId="0" borderId="1" xfId="0" applyFont="1" applyBorder="1" applyAlignment="1">
      <alignment horizontal="center" vertical="top" wrapText="1"/>
    </xf>
    <xf numFmtId="1" fontId="5" fillId="0" borderId="7" xfId="0" applyNumberFormat="1" applyFont="1" applyBorder="1" applyAlignment="1">
      <alignment horizontal="center"/>
    </xf>
    <xf numFmtId="1" fontId="5" fillId="0" borderId="9" xfId="0" applyNumberFormat="1" applyFont="1" applyBorder="1" applyAlignment="1">
      <alignment horizontal="center"/>
    </xf>
    <xf numFmtId="0" fontId="3" fillId="0" borderId="0" xfId="2" applyAlignment="1">
      <alignment horizontal="center"/>
    </xf>
    <xf numFmtId="0" fontId="3" fillId="0" borderId="0" xfId="2" applyAlignment="1">
      <alignment horizontal="left" wrapText="1"/>
    </xf>
    <xf numFmtId="0" fontId="3" fillId="0" borderId="0" xfId="2" applyAlignment="1"/>
    <xf numFmtId="0" fontId="8" fillId="0" borderId="28" xfId="0" applyFont="1" applyBorder="1" applyAlignment="1">
      <alignment horizontal="left" vertical="center"/>
    </xf>
    <xf numFmtId="0" fontId="8" fillId="0" borderId="32" xfId="0" applyFont="1" applyBorder="1" applyAlignment="1">
      <alignment horizontal="left" vertical="center"/>
    </xf>
    <xf numFmtId="164" fontId="9" fillId="0" borderId="30" xfId="1" applyNumberFormat="1" applyFont="1" applyFill="1" applyBorder="1" applyAlignment="1">
      <alignment horizontal="right" vertical="center" shrinkToFit="1"/>
    </xf>
    <xf numFmtId="0" fontId="8" fillId="0" borderId="33" xfId="0" applyFont="1" applyBorder="1" applyAlignment="1">
      <alignment horizontal="left" vertical="center"/>
    </xf>
    <xf numFmtId="0" fontId="8" fillId="0" borderId="31" xfId="0" applyFont="1" applyBorder="1" applyAlignment="1">
      <alignment horizontal="left" vertical="center"/>
    </xf>
    <xf numFmtId="164" fontId="9" fillId="0" borderId="29" xfId="1" applyNumberFormat="1" applyFont="1" applyFill="1" applyBorder="1" applyAlignment="1">
      <alignment horizontal="right" vertical="center" shrinkToFit="1"/>
    </xf>
    <xf numFmtId="0" fontId="10" fillId="0" borderId="27" xfId="0" applyFont="1" applyBorder="1" applyAlignment="1">
      <alignment horizontal="right" vertical="center"/>
    </xf>
    <xf numFmtId="0" fontId="4" fillId="0" borderId="27" xfId="0" applyFont="1" applyBorder="1" applyAlignment="1">
      <alignment horizontal="center" vertical="center"/>
    </xf>
    <xf numFmtId="0" fontId="5" fillId="0" borderId="37" xfId="0" applyFont="1" applyBorder="1"/>
    <xf numFmtId="0" fontId="5" fillId="0" borderId="25" xfId="0" applyFont="1" applyBorder="1"/>
    <xf numFmtId="0" fontId="5" fillId="0" borderId="26" xfId="0" applyFont="1" applyBorder="1"/>
    <xf numFmtId="0" fontId="5" fillId="0" borderId="30" xfId="0" applyFont="1" applyBorder="1"/>
    <xf numFmtId="0" fontId="5" fillId="0" borderId="1" xfId="0" applyFont="1" applyBorder="1"/>
    <xf numFmtId="0" fontId="5" fillId="0" borderId="34" xfId="0" applyFont="1" applyBorder="1"/>
    <xf numFmtId="0" fontId="5" fillId="0" borderId="8" xfId="0" applyFont="1" applyBorder="1"/>
    <xf numFmtId="49" fontId="5" fillId="0" borderId="17" xfId="0" applyNumberFormat="1" applyFont="1" applyBorder="1" applyAlignment="1">
      <alignment horizontal="center"/>
    </xf>
    <xf numFmtId="0" fontId="5" fillId="0" borderId="17" xfId="0" applyFont="1" applyBorder="1" applyAlignment="1">
      <alignment horizontal="center"/>
    </xf>
    <xf numFmtId="49" fontId="5" fillId="0" borderId="16" xfId="0" applyNumberFormat="1" applyFont="1" applyBorder="1" applyAlignment="1">
      <alignment horizontal="center"/>
    </xf>
    <xf numFmtId="0" fontId="5" fillId="0" borderId="16" xfId="0" applyFont="1" applyBorder="1" applyAlignment="1">
      <alignment horizontal="center"/>
    </xf>
    <xf numFmtId="4" fontId="5" fillId="0" borderId="19" xfId="0" applyNumberFormat="1" applyFont="1" applyBorder="1"/>
    <xf numFmtId="164" fontId="5" fillId="0" borderId="19" xfId="1" applyNumberFormat="1" applyFont="1" applyBorder="1"/>
    <xf numFmtId="0" fontId="5" fillId="0" borderId="19" xfId="0" applyFont="1" applyBorder="1"/>
    <xf numFmtId="2" fontId="5" fillId="0" borderId="16" xfId="0" applyNumberFormat="1" applyFont="1" applyBorder="1"/>
    <xf numFmtId="164" fontId="5" fillId="0" borderId="16" xfId="1" applyNumberFormat="1" applyFont="1" applyBorder="1"/>
    <xf numFmtId="49" fontId="5" fillId="0" borderId="7" xfId="0" applyNumberFormat="1" applyFont="1" applyBorder="1" applyAlignment="1">
      <alignment horizontal="center"/>
    </xf>
    <xf numFmtId="0" fontId="5" fillId="0" borderId="40" xfId="0" applyFont="1" applyBorder="1"/>
    <xf numFmtId="49" fontId="5" fillId="0" borderId="40" xfId="0" applyNumberFormat="1" applyFont="1" applyBorder="1" applyAlignment="1">
      <alignment horizontal="center"/>
    </xf>
    <xf numFmtId="49" fontId="5" fillId="0" borderId="19" xfId="0" applyNumberFormat="1" applyFont="1" applyBorder="1" applyAlignment="1">
      <alignment horizontal="center"/>
    </xf>
    <xf numFmtId="9" fontId="5" fillId="0" borderId="19" xfId="0" applyNumberFormat="1" applyFont="1" applyBorder="1"/>
    <xf numFmtId="0" fontId="5" fillId="0" borderId="41" xfId="0" applyFont="1" applyBorder="1"/>
    <xf numFmtId="164" fontId="5" fillId="0" borderId="41" xfId="0" applyNumberFormat="1" applyFont="1" applyBorder="1"/>
    <xf numFmtId="0" fontId="5" fillId="0" borderId="37" xfId="0" applyFont="1" applyBorder="1" applyAlignment="1">
      <alignment vertical="center"/>
    </xf>
    <xf numFmtId="0" fontId="5" fillId="0" borderId="38" xfId="0" applyFont="1" applyBorder="1" applyAlignment="1">
      <alignment horizontal="center" vertical="center"/>
    </xf>
    <xf numFmtId="0" fontId="4" fillId="0" borderId="39" xfId="0" applyFont="1" applyBorder="1" applyAlignment="1">
      <alignment horizontal="center" vertical="center"/>
    </xf>
    <xf numFmtId="0" fontId="5" fillId="0" borderId="25" xfId="0" applyFont="1" applyBorder="1" applyAlignment="1">
      <alignment vertical="center"/>
    </xf>
    <xf numFmtId="9" fontId="5" fillId="0" borderId="0" xfId="1" applyFont="1" applyBorder="1"/>
    <xf numFmtId="9" fontId="4" fillId="0" borderId="26" xfId="1" applyFont="1" applyBorder="1" applyAlignment="1">
      <alignment horizontal="center"/>
    </xf>
    <xf numFmtId="0" fontId="5" fillId="0" borderId="23" xfId="0" applyFont="1" applyBorder="1" applyAlignment="1">
      <alignment vertical="center"/>
    </xf>
    <xf numFmtId="9" fontId="5" fillId="0" borderId="5" xfId="1" applyFont="1" applyBorder="1" applyAlignment="1">
      <alignment vertical="center"/>
    </xf>
    <xf numFmtId="9" fontId="4" fillId="0" borderId="24" xfId="1" applyFont="1" applyBorder="1" applyAlignment="1">
      <alignment horizontal="center" vertical="center"/>
    </xf>
    <xf numFmtId="0" fontId="5" fillId="0" borderId="21" xfId="0" applyFont="1" applyBorder="1" applyAlignment="1">
      <alignment horizontal="center" vertical="top"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5" fillId="0" borderId="39" xfId="0" applyFont="1" applyBorder="1" applyAlignment="1">
      <alignment horizontal="center" vertical="top" wrapText="1"/>
    </xf>
    <xf numFmtId="167" fontId="5" fillId="0" borderId="0" xfId="0" applyNumberFormat="1" applyFont="1"/>
    <xf numFmtId="164" fontId="5" fillId="0" borderId="0" xfId="1" applyNumberFormat="1" applyFont="1" applyBorder="1"/>
    <xf numFmtId="164" fontId="5" fillId="0" borderId="26" xfId="1" applyNumberFormat="1" applyFont="1" applyBorder="1"/>
    <xf numFmtId="0" fontId="5" fillId="0" borderId="23" xfId="0" applyFont="1" applyBorder="1"/>
    <xf numFmtId="164" fontId="5" fillId="0" borderId="5" xfId="1" applyNumberFormat="1" applyFont="1" applyBorder="1"/>
    <xf numFmtId="164" fontId="5" fillId="0" borderId="24" xfId="1" applyNumberFormat="1" applyFont="1" applyBorder="1"/>
    <xf numFmtId="0" fontId="5" fillId="0" borderId="28" xfId="0" applyFont="1" applyBorder="1" applyAlignment="1">
      <alignment horizontal="center" vertical="top" wrapText="1"/>
    </xf>
    <xf numFmtId="0" fontId="5" fillId="0" borderId="27" xfId="0" applyFont="1" applyBorder="1" applyAlignment="1">
      <alignment horizontal="center" vertical="center" wrapText="1"/>
    </xf>
    <xf numFmtId="0" fontId="5" fillId="0" borderId="27" xfId="0" applyFont="1" applyBorder="1" applyAlignment="1">
      <alignment horizontal="center" vertical="top" wrapText="1"/>
    </xf>
    <xf numFmtId="167" fontId="5" fillId="0" borderId="30" xfId="0" applyNumberFormat="1" applyFont="1" applyBorder="1"/>
    <xf numFmtId="164" fontId="5" fillId="0" borderId="30" xfId="1" applyNumberFormat="1" applyFont="1" applyBorder="1"/>
    <xf numFmtId="167" fontId="5" fillId="0" borderId="29" xfId="0" applyNumberFormat="1" applyFont="1" applyBorder="1"/>
    <xf numFmtId="164" fontId="5" fillId="0" borderId="29" xfId="1" applyNumberFormat="1" applyFont="1" applyBorder="1"/>
    <xf numFmtId="0" fontId="5" fillId="0" borderId="5" xfId="0" applyFont="1" applyBorder="1" applyAlignment="1">
      <alignment horizontal="center" vertical="top"/>
    </xf>
    <xf numFmtId="167" fontId="4" fillId="0" borderId="0" xfId="0" applyNumberFormat="1" applyFont="1" applyAlignment="1">
      <alignment horizontal="right" vertical="center"/>
    </xf>
    <xf numFmtId="167" fontId="4" fillId="0" borderId="25" xfId="0" applyNumberFormat="1" applyFont="1" applyBorder="1" applyAlignment="1">
      <alignment horizontal="right" vertical="center"/>
    </xf>
    <xf numFmtId="0" fontId="5" fillId="0" borderId="27" xfId="0" applyFont="1" applyBorder="1" applyAlignment="1">
      <alignment horizontal="center" vertical="top"/>
    </xf>
    <xf numFmtId="0" fontId="4" fillId="0" borderId="27" xfId="0" applyFont="1" applyBorder="1" applyAlignment="1">
      <alignment horizontal="center" vertical="top" wrapText="1"/>
    </xf>
    <xf numFmtId="0" fontId="5" fillId="0" borderId="30" xfId="0" applyFont="1" applyBorder="1" applyAlignment="1">
      <alignment vertical="center" wrapText="1"/>
    </xf>
    <xf numFmtId="167" fontId="5" fillId="0" borderId="30" xfId="0" applyNumberFormat="1" applyFont="1" applyBorder="1" applyAlignment="1">
      <alignment horizontal="right" vertical="center"/>
    </xf>
    <xf numFmtId="167" fontId="11" fillId="0" borderId="29" xfId="0" applyNumberFormat="1" applyFont="1" applyBorder="1" applyAlignment="1">
      <alignment horizontal="right" vertical="center"/>
    </xf>
    <xf numFmtId="164" fontId="4" fillId="0" borderId="30" xfId="1" applyNumberFormat="1" applyFont="1" applyBorder="1" applyAlignment="1">
      <alignment horizontal="right" vertical="center"/>
    </xf>
    <xf numFmtId="164" fontId="4" fillId="0" borderId="29" xfId="1" applyNumberFormat="1" applyFont="1" applyBorder="1" applyAlignment="1">
      <alignment horizontal="right" vertical="center"/>
    </xf>
    <xf numFmtId="164" fontId="4" fillId="0" borderId="27" xfId="1" applyNumberFormat="1" applyFont="1" applyBorder="1" applyAlignment="1">
      <alignment horizontal="right" vertical="center"/>
    </xf>
    <xf numFmtId="0" fontId="5" fillId="0" borderId="29" xfId="0" applyFont="1" applyBorder="1" applyAlignment="1">
      <alignment vertical="center" wrapText="1"/>
    </xf>
    <xf numFmtId="167" fontId="5" fillId="0" borderId="29" xfId="0" applyNumberFormat="1" applyFont="1" applyBorder="1" applyAlignment="1">
      <alignment horizontal="right" vertical="center"/>
    </xf>
    <xf numFmtId="167" fontId="11" fillId="0" borderId="30" xfId="0" applyNumberFormat="1" applyFont="1" applyBorder="1" applyAlignment="1">
      <alignment horizontal="right" vertical="center"/>
    </xf>
    <xf numFmtId="0" fontId="5" fillId="0" borderId="27" xfId="0" applyFont="1" applyBorder="1" applyAlignment="1">
      <alignment vertical="center" wrapText="1"/>
    </xf>
    <xf numFmtId="0" fontId="12" fillId="0" borderId="0" xfId="2" applyFont="1"/>
    <xf numFmtId="0" fontId="13" fillId="0" borderId="0" xfId="0" applyFont="1" applyAlignment="1">
      <alignment horizontal="right"/>
    </xf>
    <xf numFmtId="164" fontId="5" fillId="0" borderId="0" xfId="0" applyNumberFormat="1" applyFont="1"/>
    <xf numFmtId="0" fontId="12" fillId="0" borderId="0" xfId="2" applyFont="1" applyAlignment="1">
      <alignment vertical="center"/>
    </xf>
    <xf numFmtId="0" fontId="5" fillId="0" borderId="21" xfId="0" applyFont="1" applyBorder="1"/>
    <xf numFmtId="3" fontId="5" fillId="0" borderId="26" xfId="0" applyNumberFormat="1" applyFont="1" applyBorder="1"/>
    <xf numFmtId="3" fontId="5" fillId="0" borderId="24" xfId="0" applyNumberFormat="1" applyFont="1" applyBorder="1"/>
    <xf numFmtId="3" fontId="5" fillId="0" borderId="28" xfId="0" applyNumberFormat="1" applyFont="1" applyBorder="1" applyAlignment="1">
      <alignment horizontal="center"/>
    </xf>
    <xf numFmtId="3" fontId="5" fillId="0" borderId="30" xfId="0" applyNumberFormat="1" applyFont="1" applyBorder="1"/>
    <xf numFmtId="0" fontId="5" fillId="0" borderId="30" xfId="0" applyFont="1" applyBorder="1" applyAlignment="1">
      <alignment horizontal="center"/>
    </xf>
    <xf numFmtId="3" fontId="5" fillId="0" borderId="29" xfId="0" applyNumberFormat="1" applyFont="1" applyBorder="1"/>
    <xf numFmtId="0" fontId="5" fillId="0" borderId="5" xfId="0" applyFont="1" applyBorder="1" applyAlignment="1">
      <alignment horizontal="center" vertical="top" wrapText="1"/>
    </xf>
    <xf numFmtId="0" fontId="5" fillId="0" borderId="29" xfId="0" applyFont="1" applyBorder="1" applyAlignment="1">
      <alignment horizontal="center" vertical="top" wrapText="1"/>
    </xf>
    <xf numFmtId="0" fontId="5" fillId="0" borderId="23" xfId="0" applyFont="1" applyBorder="1" applyAlignment="1">
      <alignment wrapText="1"/>
    </xf>
    <xf numFmtId="164" fontId="5" fillId="0" borderId="29" xfId="1" applyNumberFormat="1" applyFont="1" applyBorder="1" applyAlignment="1">
      <alignment horizontal="center" vertical="center"/>
    </xf>
    <xf numFmtId="0" fontId="5" fillId="0" borderId="14" xfId="0" applyFont="1" applyBorder="1" applyAlignment="1">
      <alignment horizontal="center" vertical="top"/>
    </xf>
    <xf numFmtId="0" fontId="5" fillId="0" borderId="22" xfId="0" applyFont="1" applyBorder="1" applyAlignment="1">
      <alignment horizontal="center" vertical="top"/>
    </xf>
    <xf numFmtId="167" fontId="5" fillId="0" borderId="30" xfId="1" applyNumberFormat="1" applyFont="1" applyBorder="1"/>
    <xf numFmtId="167" fontId="5" fillId="0" borderId="29" xfId="1" applyNumberFormat="1" applyFont="1" applyBorder="1"/>
    <xf numFmtId="0" fontId="5" fillId="0" borderId="27" xfId="0" applyFont="1" applyBorder="1" applyAlignment="1">
      <alignment horizontal="center"/>
    </xf>
    <xf numFmtId="0" fontId="5" fillId="0" borderId="24" xfId="0" applyFont="1" applyBorder="1" applyAlignment="1">
      <alignment horizontal="center" vertical="top"/>
    </xf>
    <xf numFmtId="0" fontId="5" fillId="0" borderId="22" xfId="0" applyFont="1" applyBorder="1"/>
    <xf numFmtId="0" fontId="5" fillId="0" borderId="25" xfId="0" applyFont="1" applyBorder="1" applyAlignment="1">
      <alignment horizontal="center" vertical="top" wrapText="1"/>
    </xf>
    <xf numFmtId="0" fontId="5" fillId="0" borderId="5" xfId="0" applyFont="1" applyBorder="1"/>
    <xf numFmtId="3" fontId="5" fillId="0" borderId="0" xfId="0" applyNumberFormat="1" applyFont="1"/>
    <xf numFmtId="0" fontId="8" fillId="0" borderId="23" xfId="0" applyFont="1" applyBorder="1" applyAlignment="1">
      <alignment vertical="center" wrapText="1"/>
    </xf>
    <xf numFmtId="0" fontId="5" fillId="0" borderId="28" xfId="0" applyFont="1" applyBorder="1"/>
    <xf numFmtId="3" fontId="5" fillId="0" borderId="28" xfId="0" applyNumberFormat="1" applyFont="1" applyBorder="1"/>
    <xf numFmtId="0" fontId="5" fillId="0" borderId="30" xfId="0" applyFont="1" applyBorder="1" applyAlignment="1">
      <alignment horizontal="center" vertical="top" wrapText="1"/>
    </xf>
    <xf numFmtId="3" fontId="5" fillId="0" borderId="30" xfId="0" applyNumberFormat="1" applyFont="1" applyBorder="1" applyAlignment="1">
      <alignment horizontal="center" vertical="top" wrapText="1"/>
    </xf>
    <xf numFmtId="0" fontId="5" fillId="0" borderId="29" xfId="0" applyFont="1" applyBorder="1"/>
    <xf numFmtId="3" fontId="5" fillId="0" borderId="29" xfId="0" applyNumberFormat="1" applyFont="1" applyBorder="1" applyAlignment="1">
      <alignment horizontal="center"/>
    </xf>
    <xf numFmtId="168" fontId="5" fillId="0" borderId="30" xfId="3" applyNumberFormat="1" applyFont="1" applyFill="1" applyBorder="1"/>
    <xf numFmtId="3" fontId="9" fillId="0" borderId="30" xfId="0" applyNumberFormat="1" applyFont="1" applyBorder="1" applyAlignment="1">
      <alignment horizontal="right" vertical="top"/>
    </xf>
    <xf numFmtId="0" fontId="8" fillId="0" borderId="29" xfId="0" applyFont="1" applyBorder="1" applyAlignment="1">
      <alignment vertical="center" wrapText="1"/>
    </xf>
    <xf numFmtId="3" fontId="8" fillId="0" borderId="29" xfId="0" applyNumberFormat="1" applyFont="1" applyBorder="1" applyAlignment="1">
      <alignment vertical="center"/>
    </xf>
    <xf numFmtId="0" fontId="5" fillId="0" borderId="24" xfId="0" applyFont="1" applyBorder="1" applyAlignment="1">
      <alignment horizontal="center" vertical="top" wrapText="1"/>
    </xf>
    <xf numFmtId="168" fontId="5" fillId="0" borderId="26" xfId="3" applyNumberFormat="1" applyFont="1" applyBorder="1"/>
    <xf numFmtId="3" fontId="5" fillId="0" borderId="5" xfId="0" applyNumberFormat="1" applyFont="1" applyBorder="1"/>
    <xf numFmtId="168" fontId="5" fillId="0" borderId="24" xfId="3" applyNumberFormat="1" applyFont="1" applyBorder="1"/>
    <xf numFmtId="0" fontId="5" fillId="0" borderId="14" xfId="0" applyFont="1" applyBorder="1" applyAlignment="1">
      <alignment horizontal="center"/>
    </xf>
    <xf numFmtId="0" fontId="5" fillId="0" borderId="22" xfId="0" applyFont="1" applyBorder="1" applyAlignment="1">
      <alignment horizontal="center"/>
    </xf>
    <xf numFmtId="0" fontId="5" fillId="0" borderId="28" xfId="0" applyFont="1" applyBorder="1" applyAlignment="1">
      <alignment horizontal="center" vertical="center" wrapText="1"/>
    </xf>
    <xf numFmtId="3" fontId="5" fillId="0" borderId="30" xfId="0" applyNumberFormat="1" applyFont="1" applyBorder="1" applyAlignment="1">
      <alignment horizontal="right"/>
    </xf>
    <xf numFmtId="9" fontId="5" fillId="0" borderId="30" xfId="1" applyFont="1" applyBorder="1" applyAlignment="1">
      <alignment horizontal="right"/>
    </xf>
    <xf numFmtId="3" fontId="5" fillId="0" borderId="29" xfId="0" applyNumberFormat="1" applyFont="1" applyBorder="1" applyAlignment="1">
      <alignment horizontal="right"/>
    </xf>
    <xf numFmtId="9" fontId="5" fillId="0" borderId="29" xfId="1" applyFont="1" applyBorder="1" applyAlignment="1">
      <alignment horizontal="right"/>
    </xf>
    <xf numFmtId="0" fontId="5" fillId="0" borderId="28" xfId="0" applyFont="1" applyBorder="1" applyAlignment="1">
      <alignment horizontal="center"/>
    </xf>
    <xf numFmtId="17" fontId="5" fillId="0" borderId="25" xfId="0" applyNumberFormat="1" applyFont="1" applyBorder="1"/>
    <xf numFmtId="10" fontId="5" fillId="0" borderId="0" xfId="0" applyNumberFormat="1" applyFont="1"/>
    <xf numFmtId="10" fontId="5" fillId="0" borderId="26" xfId="0" applyNumberFormat="1" applyFont="1" applyBorder="1"/>
    <xf numFmtId="17" fontId="5" fillId="0" borderId="23" xfId="0" applyNumberFormat="1" applyFont="1" applyBorder="1"/>
    <xf numFmtId="10" fontId="5" fillId="0" borderId="5" xfId="0" applyNumberFormat="1" applyFont="1" applyBorder="1"/>
    <xf numFmtId="10" fontId="5" fillId="0" borderId="24" xfId="0" applyNumberFormat="1" applyFont="1" applyBorder="1"/>
    <xf numFmtId="0" fontId="5" fillId="0" borderId="38" xfId="0" applyFont="1" applyBorder="1" applyAlignment="1">
      <alignment horizontal="center"/>
    </xf>
    <xf numFmtId="0" fontId="5" fillId="0" borderId="39" xfId="0" applyFont="1" applyBorder="1" applyAlignment="1">
      <alignment horizontal="center"/>
    </xf>
    <xf numFmtId="0" fontId="5" fillId="0" borderId="21" xfId="0" applyFont="1" applyBorder="1" applyAlignment="1">
      <alignment horizontal="center"/>
    </xf>
    <xf numFmtId="0" fontId="5" fillId="0" borderId="24" xfId="0" applyFont="1" applyBorder="1"/>
    <xf numFmtId="0" fontId="15" fillId="0" borderId="21" xfId="4" applyFont="1" applyFill="1" applyBorder="1" applyAlignment="1">
      <alignment horizontal="center" vertical="center" wrapText="1"/>
      <protection locked="0"/>
    </xf>
    <xf numFmtId="0" fontId="16" fillId="0" borderId="28" xfId="0" applyFont="1" applyBorder="1" applyAlignment="1" applyProtection="1">
      <alignment horizontal="center" vertical="top" wrapText="1"/>
      <protection locked="0"/>
    </xf>
    <xf numFmtId="3" fontId="16" fillId="0" borderId="30" xfId="0" applyNumberFormat="1" applyFont="1" applyBorder="1" applyProtection="1">
      <protection locked="0"/>
    </xf>
    <xf numFmtId="0" fontId="15" fillId="0" borderId="37" xfId="4" applyFont="1" applyFill="1" applyBorder="1" applyAlignment="1">
      <alignment horizontal="center" vertical="center" wrapText="1"/>
      <protection locked="0"/>
    </xf>
    <xf numFmtId="0" fontId="16" fillId="0" borderId="27" xfId="0" applyFont="1" applyBorder="1" applyAlignment="1" applyProtection="1">
      <alignment horizontal="center" vertical="top" wrapText="1"/>
      <protection locked="0"/>
    </xf>
    <xf numFmtId="0" fontId="16" fillId="0" borderId="37" xfId="5" applyFont="1" applyFill="1" applyBorder="1" applyAlignment="1">
      <alignment horizontal="right"/>
      <protection locked="0"/>
    </xf>
    <xf numFmtId="0" fontId="16" fillId="0" borderId="0" xfId="0" applyFont="1" applyProtection="1">
      <protection locked="0"/>
    </xf>
    <xf numFmtId="0" fontId="12" fillId="0" borderId="0" xfId="2" applyFont="1" applyBorder="1" applyProtection="1">
      <protection locked="0"/>
    </xf>
    <xf numFmtId="0" fontId="16" fillId="0" borderId="42" xfId="4" applyFont="1" applyFill="1" applyBorder="1" applyAlignment="1">
      <alignment horizontal="left" vertical="center"/>
      <protection locked="0"/>
    </xf>
    <xf numFmtId="0" fontId="16" fillId="0" borderId="43" xfId="4" applyFont="1" applyFill="1" applyBorder="1" applyAlignment="1">
      <alignment horizontal="left" vertical="center"/>
      <protection locked="0"/>
    </xf>
    <xf numFmtId="3" fontId="16" fillId="0" borderId="28" xfId="0" applyNumberFormat="1" applyFont="1" applyBorder="1" applyProtection="1">
      <protection locked="0"/>
    </xf>
    <xf numFmtId="164" fontId="16" fillId="0" borderId="28" xfId="1" applyNumberFormat="1" applyFont="1" applyFill="1" applyBorder="1" applyProtection="1">
      <protection locked="0"/>
    </xf>
    <xf numFmtId="164" fontId="16" fillId="0" borderId="30" xfId="1" applyNumberFormat="1" applyFont="1" applyFill="1" applyBorder="1" applyProtection="1">
      <protection locked="0"/>
    </xf>
    <xf numFmtId="3" fontId="16" fillId="0" borderId="29" xfId="0" applyNumberFormat="1" applyFont="1" applyBorder="1" applyProtection="1">
      <protection locked="0"/>
    </xf>
    <xf numFmtId="164" fontId="16" fillId="0" borderId="29" xfId="1" applyNumberFormat="1" applyFont="1" applyFill="1" applyBorder="1" applyProtection="1">
      <protection locked="0"/>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9" fontId="5" fillId="0" borderId="26" xfId="1" applyFont="1" applyBorder="1"/>
    <xf numFmtId="9" fontId="5" fillId="0" borderId="24" xfId="1" applyFont="1" applyBorder="1"/>
    <xf numFmtId="169" fontId="5" fillId="0" borderId="0" xfId="0" applyNumberFormat="1" applyFont="1"/>
    <xf numFmtId="169" fontId="5" fillId="0" borderId="5" xfId="0" applyNumberFormat="1" applyFont="1" applyBorder="1"/>
    <xf numFmtId="169" fontId="5" fillId="0" borderId="28" xfId="0" applyNumberFormat="1" applyFont="1" applyBorder="1"/>
    <xf numFmtId="169" fontId="5" fillId="0" borderId="30" xfId="0" applyNumberFormat="1" applyFont="1" applyBorder="1"/>
    <xf numFmtId="169" fontId="5" fillId="0" borderId="29" xfId="0" applyNumberFormat="1" applyFont="1" applyBorder="1"/>
    <xf numFmtId="0" fontId="5" fillId="0" borderId="37" xfId="0" applyFont="1" applyBorder="1" applyAlignment="1">
      <alignment horizontal="center" wrapText="1"/>
    </xf>
    <xf numFmtId="0" fontId="5" fillId="0" borderId="38" xfId="0" applyFont="1" applyBorder="1" applyAlignment="1">
      <alignment wrapText="1"/>
    </xf>
    <xf numFmtId="0" fontId="5" fillId="0" borderId="37" xfId="0" applyFont="1" applyBorder="1" applyAlignment="1">
      <alignment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9" fillId="0" borderId="25" xfId="0" applyFont="1" applyBorder="1" applyAlignment="1">
      <alignment horizontal="left"/>
    </xf>
    <xf numFmtId="0" fontId="9" fillId="0" borderId="25" xfId="0" applyFont="1" applyBorder="1"/>
    <xf numFmtId="0" fontId="9" fillId="0" borderId="23" xfId="0" applyFont="1" applyBorder="1" applyAlignment="1">
      <alignment horizontal="left"/>
    </xf>
    <xf numFmtId="0" fontId="5" fillId="0" borderId="23" xfId="0" applyFont="1" applyBorder="1" applyAlignment="1">
      <alignment horizontal="center" vertical="top" wrapText="1"/>
    </xf>
    <xf numFmtId="164" fontId="5" fillId="0" borderId="5" xfId="0" applyNumberFormat="1" applyFont="1" applyBorder="1"/>
    <xf numFmtId="0" fontId="5" fillId="4" borderId="38" xfId="0" applyFont="1" applyFill="1" applyBorder="1" applyAlignment="1">
      <alignment horizontal="center" vertical="top" wrapText="1"/>
    </xf>
    <xf numFmtId="0" fontId="5" fillId="4" borderId="5" xfId="0" applyFont="1" applyFill="1" applyBorder="1" applyAlignment="1">
      <alignment horizontal="center" vertical="top" wrapText="1"/>
    </xf>
    <xf numFmtId="164" fontId="5" fillId="4" borderId="0" xfId="0" applyNumberFormat="1" applyFont="1" applyFill="1"/>
    <xf numFmtId="164" fontId="5" fillId="4" borderId="5" xfId="0" applyNumberFormat="1" applyFont="1" applyFill="1" applyBorder="1"/>
    <xf numFmtId="169" fontId="5" fillId="0" borderId="26" xfId="0" applyNumberFormat="1" applyFont="1" applyBorder="1"/>
    <xf numFmtId="169" fontId="5" fillId="0" borderId="24" xfId="0" applyNumberFormat="1" applyFont="1" applyBorder="1"/>
    <xf numFmtId="0" fontId="4" fillId="0" borderId="25" xfId="0" applyFont="1" applyBorder="1"/>
    <xf numFmtId="164" fontId="5" fillId="0" borderId="0" xfId="1" applyNumberFormat="1" applyFont="1" applyBorder="1" applyAlignment="1">
      <alignment vertical="center"/>
    </xf>
    <xf numFmtId="164" fontId="5" fillId="0" borderId="26" xfId="1" applyNumberFormat="1" applyFont="1" applyBorder="1" applyAlignment="1">
      <alignment vertical="center"/>
    </xf>
    <xf numFmtId="0" fontId="4" fillId="0" borderId="25" xfId="0" applyFont="1" applyBorder="1" applyAlignment="1">
      <alignment vertical="center" wrapText="1"/>
    </xf>
    <xf numFmtId="0" fontId="4" fillId="0" borderId="27" xfId="0" applyFont="1" applyBorder="1" applyAlignment="1">
      <alignment horizontal="center"/>
    </xf>
    <xf numFmtId="170" fontId="5" fillId="0" borderId="30" xfId="0" applyNumberFormat="1" applyFont="1" applyBorder="1"/>
    <xf numFmtId="164" fontId="4" fillId="0" borderId="30" xfId="1" applyNumberFormat="1" applyFont="1" applyBorder="1" applyAlignment="1">
      <alignment vertical="center"/>
    </xf>
    <xf numFmtId="169" fontId="5" fillId="0" borderId="27" xfId="0" applyNumberFormat="1" applyFont="1" applyBorder="1"/>
    <xf numFmtId="0" fontId="5" fillId="0" borderId="25" xfId="0" applyFont="1" applyBorder="1" applyAlignment="1">
      <alignment wrapText="1"/>
    </xf>
    <xf numFmtId="164" fontId="4" fillId="0" borderId="29" xfId="1" applyNumberFormat="1" applyFont="1" applyBorder="1" applyAlignment="1">
      <alignment vertical="center"/>
    </xf>
    <xf numFmtId="170" fontId="4" fillId="0" borderId="30" xfId="0" applyNumberFormat="1" applyFont="1" applyBorder="1"/>
    <xf numFmtId="0" fontId="4" fillId="0" borderId="30" xfId="0" applyFont="1" applyBorder="1"/>
    <xf numFmtId="0" fontId="5" fillId="0" borderId="0" xfId="0" applyFont="1" applyAlignment="1">
      <alignment wrapText="1"/>
    </xf>
    <xf numFmtId="169" fontId="5" fillId="0" borderId="0" xfId="0" applyNumberFormat="1" applyFont="1" applyAlignment="1">
      <alignment horizontal="center" vertical="center"/>
    </xf>
    <xf numFmtId="0" fontId="4" fillId="0" borderId="21" xfId="0" applyFont="1" applyBorder="1" applyAlignment="1">
      <alignment vertical="center" wrapText="1"/>
    </xf>
    <xf numFmtId="164" fontId="4" fillId="0" borderId="28" xfId="1" applyNumberFormat="1" applyFont="1" applyBorder="1" applyAlignment="1">
      <alignment vertical="center"/>
    </xf>
    <xf numFmtId="0" fontId="4" fillId="0" borderId="23" xfId="0" applyFont="1" applyBorder="1" applyAlignment="1">
      <alignment vertical="center" wrapText="1"/>
    </xf>
    <xf numFmtId="169" fontId="5" fillId="0" borderId="38" xfId="0" applyNumberFormat="1" applyFont="1" applyBorder="1" applyAlignment="1">
      <alignment horizontal="center" vertical="center"/>
    </xf>
    <xf numFmtId="169" fontId="5" fillId="0" borderId="39" xfId="0" applyNumberFormat="1" applyFont="1" applyBorder="1" applyAlignment="1">
      <alignment horizontal="center" vertical="center"/>
    </xf>
    <xf numFmtId="0" fontId="5" fillId="0" borderId="23" xfId="0" applyFont="1" applyBorder="1" applyAlignment="1">
      <alignment vertical="center" wrapText="1"/>
    </xf>
    <xf numFmtId="164" fontId="5" fillId="0" borderId="29" xfId="0" applyNumberFormat="1" applyFont="1" applyBorder="1" applyAlignment="1">
      <alignment vertical="center"/>
    </xf>
    <xf numFmtId="0" fontId="5" fillId="4" borderId="25" xfId="0" applyFont="1" applyFill="1" applyBorder="1" applyAlignment="1">
      <alignment vertical="center" wrapText="1"/>
    </xf>
    <xf numFmtId="164" fontId="5" fillId="4" borderId="30" xfId="0" applyNumberFormat="1" applyFont="1" applyFill="1" applyBorder="1" applyAlignment="1">
      <alignment vertical="center"/>
    </xf>
    <xf numFmtId="0" fontId="17" fillId="0" borderId="0" xfId="0" applyFont="1" applyAlignment="1">
      <alignment horizontal="left" vertical="center" readingOrder="1"/>
    </xf>
    <xf numFmtId="10" fontId="5" fillId="0" borderId="30" xfId="0" applyNumberFormat="1" applyFont="1" applyBorder="1" applyAlignment="1">
      <alignment horizontal="center"/>
    </xf>
    <xf numFmtId="164" fontId="5" fillId="0" borderId="30" xfId="1" applyNumberFormat="1" applyFont="1" applyBorder="1" applyAlignment="1">
      <alignment horizontal="center"/>
    </xf>
    <xf numFmtId="10" fontId="5" fillId="0" borderId="29" xfId="0" applyNumberFormat="1" applyFont="1" applyBorder="1" applyAlignment="1">
      <alignment horizontal="center"/>
    </xf>
    <xf numFmtId="164" fontId="5" fillId="0" borderId="29" xfId="1" applyNumberFormat="1" applyFont="1" applyBorder="1" applyAlignment="1">
      <alignment horizontal="center"/>
    </xf>
    <xf numFmtId="0" fontId="12" fillId="0" borderId="0" xfId="2" applyFont="1" applyFill="1"/>
    <xf numFmtId="9" fontId="5" fillId="0" borderId="5" xfId="1" applyFont="1" applyBorder="1"/>
    <xf numFmtId="0" fontId="5" fillId="0" borderId="17"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horizontal="center" vertical="center" wrapText="1"/>
    </xf>
    <xf numFmtId="0" fontId="5" fillId="0" borderId="20" xfId="0" applyFont="1" applyBorder="1" applyAlignment="1">
      <alignment vertical="center" wrapText="1"/>
    </xf>
    <xf numFmtId="8" fontId="5" fillId="0" borderId="11" xfId="0" applyNumberFormat="1" applyFont="1" applyBorder="1" applyAlignment="1">
      <alignment horizontal="center" vertical="center" wrapText="1"/>
    </xf>
    <xf numFmtId="8" fontId="4" fillId="0" borderId="11" xfId="0" applyNumberFormat="1" applyFont="1" applyBorder="1" applyAlignment="1">
      <alignment horizontal="center" vertical="center" wrapText="1"/>
    </xf>
    <xf numFmtId="9" fontId="4" fillId="0" borderId="11" xfId="0" applyNumberFormat="1" applyFont="1" applyBorder="1" applyAlignment="1">
      <alignment horizontal="center" vertical="center" wrapText="1"/>
    </xf>
    <xf numFmtId="0" fontId="21" fillId="0" borderId="0" xfId="0" applyFont="1" applyAlignment="1">
      <alignment vertical="center"/>
    </xf>
    <xf numFmtId="0" fontId="5" fillId="0" borderId="0" xfId="2" applyFont="1" applyAlignment="1">
      <alignment vertical="center"/>
    </xf>
    <xf numFmtId="0" fontId="5" fillId="0" borderId="9" xfId="0" applyFont="1" applyBorder="1" applyAlignment="1">
      <alignment vertical="center" wrapText="1"/>
    </xf>
    <xf numFmtId="0" fontId="4" fillId="0" borderId="9" xfId="0" applyFont="1" applyBorder="1" applyAlignment="1">
      <alignment vertical="center" wrapText="1"/>
    </xf>
    <xf numFmtId="8" fontId="5" fillId="0" borderId="46" xfId="0" applyNumberFormat="1" applyFont="1" applyBorder="1" applyAlignment="1">
      <alignment horizontal="center" vertical="center" wrapText="1"/>
    </xf>
    <xf numFmtId="8" fontId="5" fillId="0" borderId="47" xfId="0" applyNumberFormat="1" applyFont="1" applyBorder="1" applyAlignment="1">
      <alignment horizontal="center" vertical="center" wrapText="1"/>
    </xf>
    <xf numFmtId="8" fontId="5" fillId="0" borderId="48" xfId="0" applyNumberFormat="1" applyFont="1" applyBorder="1" applyAlignment="1">
      <alignment horizontal="center" vertical="center" wrapText="1"/>
    </xf>
    <xf numFmtId="8" fontId="4" fillId="0" borderId="48" xfId="0" applyNumberFormat="1" applyFont="1" applyBorder="1" applyAlignment="1">
      <alignment horizontal="center" vertical="center" wrapText="1"/>
    </xf>
    <xf numFmtId="9" fontId="4" fillId="0" borderId="48"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8" xfId="0" applyFont="1" applyBorder="1" applyAlignment="1">
      <alignment horizontal="center" vertical="center" wrapText="1"/>
    </xf>
    <xf numFmtId="10" fontId="5" fillId="0" borderId="11" xfId="0" applyNumberFormat="1" applyFont="1" applyBorder="1" applyAlignment="1">
      <alignment horizontal="center" vertical="center" wrapText="1"/>
    </xf>
    <xf numFmtId="0" fontId="5" fillId="0" borderId="0" xfId="0" applyFont="1" applyAlignment="1">
      <alignment vertical="center"/>
    </xf>
    <xf numFmtId="0" fontId="21" fillId="0" borderId="0" xfId="0" applyFont="1"/>
    <xf numFmtId="0" fontId="5" fillId="0" borderId="17" xfId="0" applyFont="1" applyBorder="1"/>
    <xf numFmtId="0" fontId="5" fillId="0" borderId="3" xfId="0" applyFont="1" applyBorder="1"/>
    <xf numFmtId="0" fontId="5" fillId="0" borderId="20" xfId="0" applyFont="1" applyBorder="1"/>
    <xf numFmtId="6" fontId="5" fillId="0" borderId="19" xfId="0" applyNumberFormat="1" applyFont="1" applyBorder="1"/>
    <xf numFmtId="0" fontId="5" fillId="0" borderId="19" xfId="0" applyFont="1" applyBorder="1" applyAlignment="1">
      <alignment horizontal="center"/>
    </xf>
    <xf numFmtId="0" fontId="5" fillId="0" borderId="8" xfId="0" applyFont="1" applyBorder="1" applyAlignment="1">
      <alignment wrapText="1"/>
    </xf>
    <xf numFmtId="0" fontId="5" fillId="0" borderId="9" xfId="0" applyFont="1" applyBorder="1" applyAlignment="1">
      <alignment wrapText="1"/>
    </xf>
    <xf numFmtId="9" fontId="5" fillId="0" borderId="20" xfId="0" applyNumberFormat="1" applyFont="1" applyBorder="1"/>
    <xf numFmtId="0" fontId="5" fillId="0" borderId="11" xfId="0" applyFont="1" applyBorder="1" applyAlignment="1">
      <alignment wrapText="1"/>
    </xf>
    <xf numFmtId="0" fontId="9" fillId="0" borderId="14" xfId="0" applyFont="1" applyBorder="1" applyAlignment="1">
      <alignment horizontal="center" vertical="top" wrapText="1"/>
    </xf>
    <xf numFmtId="0" fontId="9" fillId="0" borderId="28" xfId="0" applyFont="1" applyBorder="1" applyAlignment="1">
      <alignment horizontal="center" vertical="top" wrapText="1"/>
    </xf>
    <xf numFmtId="0" fontId="5" fillId="0" borderId="5" xfId="0" applyFont="1" applyBorder="1" applyAlignment="1">
      <alignment horizontal="center"/>
    </xf>
    <xf numFmtId="0" fontId="5" fillId="0" borderId="29" xfId="0" applyFont="1" applyBorder="1" applyAlignment="1">
      <alignment horizontal="center"/>
    </xf>
    <xf numFmtId="9" fontId="5" fillId="0" borderId="0" xfId="1" applyFont="1" applyBorder="1" applyAlignment="1">
      <alignment horizontal="center"/>
    </xf>
    <xf numFmtId="9" fontId="5" fillId="0" borderId="28" xfId="1" applyFont="1" applyBorder="1" applyAlignment="1">
      <alignment horizontal="center"/>
    </xf>
    <xf numFmtId="9" fontId="5" fillId="0" borderId="30" xfId="1" applyFont="1" applyBorder="1" applyAlignment="1">
      <alignment horizontal="center"/>
    </xf>
    <xf numFmtId="9" fontId="5" fillId="0" borderId="5" xfId="1" applyFont="1" applyBorder="1" applyAlignment="1">
      <alignment horizontal="center"/>
    </xf>
    <xf numFmtId="9" fontId="5" fillId="0" borderId="29" xfId="1" applyFont="1" applyBorder="1" applyAlignment="1">
      <alignment horizontal="center"/>
    </xf>
    <xf numFmtId="9" fontId="5" fillId="0" borderId="27" xfId="1" applyFont="1" applyBorder="1" applyAlignment="1">
      <alignment horizontal="center"/>
    </xf>
    <xf numFmtId="0" fontId="5" fillId="0" borderId="27"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5" fillId="0" borderId="9" xfId="0" applyFont="1" applyBorder="1"/>
    <xf numFmtId="0" fontId="5" fillId="0" borderId="10" xfId="0" applyFont="1" applyBorder="1" applyAlignment="1">
      <alignment horizontal="center"/>
    </xf>
    <xf numFmtId="0" fontId="5" fillId="0" borderId="8" xfId="0" applyFont="1" applyBorder="1" applyAlignment="1">
      <alignment horizontal="center"/>
    </xf>
    <xf numFmtId="165" fontId="5" fillId="0" borderId="0" xfId="3" applyNumberFormat="1" applyFont="1" applyFill="1" applyBorder="1" applyAlignment="1">
      <alignment horizontal="center" vertical="center"/>
    </xf>
    <xf numFmtId="166" fontId="5" fillId="0" borderId="8" xfId="0" applyNumberFormat="1" applyFont="1" applyBorder="1" applyAlignment="1">
      <alignment horizontal="center" vertical="justify"/>
    </xf>
    <xf numFmtId="166" fontId="5" fillId="0" borderId="8" xfId="0" applyNumberFormat="1" applyFont="1" applyBorder="1" applyAlignment="1">
      <alignment horizontal="center"/>
    </xf>
    <xf numFmtId="165" fontId="5" fillId="0" borderId="10" xfId="3" applyNumberFormat="1" applyFont="1" applyFill="1" applyBorder="1" applyAlignment="1">
      <alignment horizontal="center" vertical="center"/>
    </xf>
    <xf numFmtId="166" fontId="5" fillId="0" borderId="11" xfId="0" applyNumberFormat="1" applyFont="1" applyBorder="1" applyAlignment="1">
      <alignment horizontal="center" vertical="justify"/>
    </xf>
    <xf numFmtId="0" fontId="5" fillId="0" borderId="7" xfId="0" applyFont="1" applyBorder="1" applyAlignment="1">
      <alignment wrapText="1"/>
    </xf>
    <xf numFmtId="164" fontId="5" fillId="0" borderId="19" xfId="1" applyNumberFormat="1" applyFont="1" applyBorder="1" applyAlignment="1">
      <alignment vertical="center"/>
    </xf>
    <xf numFmtId="164" fontId="5" fillId="0" borderId="20" xfId="0" applyNumberFormat="1" applyFont="1" applyBorder="1"/>
    <xf numFmtId="0" fontId="5" fillId="0" borderId="35" xfId="0" applyFont="1" applyBorder="1"/>
    <xf numFmtId="0" fontId="5" fillId="0" borderId="36" xfId="0" applyFont="1" applyBorder="1"/>
    <xf numFmtId="3" fontId="5" fillId="0" borderId="19" xfId="0" applyNumberFormat="1" applyFont="1" applyBorder="1" applyAlignment="1">
      <alignment vertical="center"/>
    </xf>
    <xf numFmtId="3" fontId="5" fillId="0" borderId="18" xfId="0" applyNumberFormat="1" applyFont="1" applyBorder="1"/>
    <xf numFmtId="3" fontId="5" fillId="0" borderId="20" xfId="0" applyNumberFormat="1" applyFont="1" applyBorder="1"/>
    <xf numFmtId="0" fontId="5" fillId="0" borderId="49" xfId="0" applyFont="1" applyBorder="1"/>
    <xf numFmtId="0" fontId="0" fillId="0" borderId="50" xfId="0" applyBorder="1"/>
    <xf numFmtId="0" fontId="0" fillId="0" borderId="51" xfId="0" applyBorder="1"/>
    <xf numFmtId="0" fontId="5" fillId="0" borderId="50" xfId="0" applyFont="1" applyBorder="1"/>
    <xf numFmtId="0" fontId="5" fillId="0" borderId="51" xfId="0" applyFont="1" applyBorder="1"/>
    <xf numFmtId="0" fontId="4" fillId="0" borderId="28" xfId="0" applyFont="1" applyBorder="1" applyAlignment="1">
      <alignment horizontal="center" vertical="top" wrapText="1"/>
    </xf>
    <xf numFmtId="9" fontId="4" fillId="0" borderId="28" xfId="0" applyNumberFormat="1" applyFont="1" applyBorder="1" applyAlignment="1">
      <alignment horizontal="center" vertical="top" wrapText="1"/>
    </xf>
    <xf numFmtId="0" fontId="4" fillId="0" borderId="23" xfId="0" applyFont="1" applyBorder="1"/>
    <xf numFmtId="0" fontId="5" fillId="0" borderId="49" xfId="0" applyFont="1" applyBorder="1" applyAlignment="1">
      <alignment horizontal="left"/>
    </xf>
    <xf numFmtId="0" fontId="0" fillId="0" borderId="58" xfId="0" applyBorder="1" applyAlignment="1">
      <alignment horizontal="left"/>
    </xf>
    <xf numFmtId="0" fontId="5" fillId="0" borderId="58" xfId="0" applyFont="1" applyBorder="1"/>
    <xf numFmtId="0" fontId="5" fillId="0" borderId="49" xfId="0" applyFont="1" applyBorder="1" applyAlignment="1">
      <alignment horizontal="center"/>
    </xf>
    <xf numFmtId="0" fontId="5" fillId="0" borderId="50" xfId="0" applyFont="1" applyBorder="1" applyAlignment="1">
      <alignment horizontal="center"/>
    </xf>
    <xf numFmtId="0" fontId="5" fillId="0" borderId="51" xfId="0" applyFont="1" applyBorder="1" applyAlignment="1">
      <alignment horizontal="center"/>
    </xf>
    <xf numFmtId="0" fontId="5" fillId="0" borderId="0" xfId="0" applyFont="1" applyAlignment="1">
      <alignment horizontal="left" wrapText="1"/>
    </xf>
    <xf numFmtId="0" fontId="3" fillId="0" borderId="0" xfId="2" applyAlignment="1">
      <alignment horizontal="left"/>
    </xf>
    <xf numFmtId="0" fontId="3" fillId="0" borderId="0" xfId="2" applyAlignment="1">
      <alignment horizontal="left" wrapText="1"/>
    </xf>
    <xf numFmtId="0" fontId="0" fillId="0" borderId="0" xfId="0" applyAlignment="1">
      <alignment horizontal="left" wrapText="1"/>
    </xf>
    <xf numFmtId="0" fontId="5" fillId="0" borderId="0" xfId="0" applyFont="1" applyAlignment="1">
      <alignment horizontal="left"/>
    </xf>
    <xf numFmtId="0" fontId="9" fillId="0" borderId="28" xfId="0" applyFont="1" applyBorder="1" applyAlignment="1">
      <alignment horizontal="center" vertical="center"/>
    </xf>
    <xf numFmtId="0" fontId="5" fillId="0" borderId="0" xfId="0" applyFont="1" applyAlignment="1">
      <alignment horizontal="left" vertical="center" wrapText="1"/>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0" fontId="5" fillId="0" borderId="55"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5" fillId="0" borderId="28" xfId="0" applyFont="1" applyBorder="1" applyAlignment="1">
      <alignment horizontal="center"/>
    </xf>
    <xf numFmtId="0" fontId="5" fillId="0" borderId="28" xfId="0" applyFont="1" applyBorder="1" applyAlignment="1">
      <alignment horizontal="center" vertical="center" wrapText="1"/>
    </xf>
    <xf numFmtId="0" fontId="5" fillId="0" borderId="0" xfId="0" applyFont="1" applyAlignment="1">
      <alignment horizontal="center"/>
    </xf>
    <xf numFmtId="0" fontId="4" fillId="0" borderId="21" xfId="0" applyFont="1" applyBorder="1" applyAlignment="1">
      <alignment horizontal="center"/>
    </xf>
    <xf numFmtId="0" fontId="4" fillId="0" borderId="14" xfId="0" applyFont="1" applyBorder="1" applyAlignment="1">
      <alignment horizontal="center"/>
    </xf>
    <xf numFmtId="0" fontId="4" fillId="0" borderId="22" xfId="0" applyFont="1" applyBorder="1" applyAlignment="1">
      <alignment horizontal="center"/>
    </xf>
    <xf numFmtId="0" fontId="5" fillId="0" borderId="21" xfId="0" applyFont="1" applyBorder="1" applyAlignment="1">
      <alignment horizontal="center"/>
    </xf>
    <xf numFmtId="0" fontId="5" fillId="0" borderId="14" xfId="0" applyFont="1" applyBorder="1" applyAlignment="1">
      <alignment horizontal="center"/>
    </xf>
    <xf numFmtId="0" fontId="5" fillId="0" borderId="22" xfId="0" applyFont="1" applyBorder="1" applyAlignment="1">
      <alignment horizontal="center"/>
    </xf>
    <xf numFmtId="0" fontId="5" fillId="0" borderId="37"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9" xfId="0" applyFont="1" applyBorder="1" applyAlignment="1">
      <alignment vertical="center" wrapText="1"/>
    </xf>
    <xf numFmtId="0" fontId="5" fillId="0" borderId="44" xfId="0" applyFont="1" applyBorder="1" applyAlignment="1">
      <alignment vertical="center" wrapText="1"/>
    </xf>
    <xf numFmtId="0" fontId="5" fillId="0" borderId="52" xfId="0" applyFont="1" applyBorder="1" applyAlignment="1">
      <alignment horizontal="center"/>
    </xf>
    <xf numFmtId="0" fontId="5" fillId="0" borderId="53" xfId="0" applyFont="1" applyBorder="1" applyAlignment="1">
      <alignment horizontal="center"/>
    </xf>
    <xf numFmtId="0" fontId="5" fillId="0" borderId="54" xfId="0" applyFont="1" applyBorder="1" applyAlignment="1">
      <alignment horizontal="center"/>
    </xf>
  </cellXfs>
  <cellStyles count="6">
    <cellStyle name="cells" xfId="5" xr:uid="{FB5BDB41-9C8F-41C6-9AF0-F9369EA7E09A}"/>
    <cellStyle name="column field" xfId="4" xr:uid="{CEE41A60-77A3-4DE0-986C-A9A635939B02}"/>
    <cellStyle name="Comma 2" xfId="3" xr:uid="{59EB4EE5-2335-490B-A2F0-BC68F418EA85}"/>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1</xdr:row>
      <xdr:rowOff>180740</xdr:rowOff>
    </xdr:from>
    <xdr:to>
      <xdr:col>13</xdr:col>
      <xdr:colOff>6350</xdr:colOff>
      <xdr:row>30</xdr:row>
      <xdr:rowOff>38100</xdr:rowOff>
    </xdr:to>
    <xdr:pic>
      <xdr:nvPicPr>
        <xdr:cNvPr id="2" name="Picture 1">
          <a:extLst>
            <a:ext uri="{FF2B5EF4-FFF2-40B4-BE49-F238E27FC236}">
              <a16:creationId xmlns:a16="http://schemas.microsoft.com/office/drawing/2014/main" id="{2C0AA0B2-F0E4-DDE1-DC5A-8CDEA8D37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550" y="390290"/>
          <a:ext cx="7308850" cy="5204060"/>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hyperlink" Target="https://www.ons.gov.uk/peoplepopulationandcommunity/birthsdeathsandmarriages/families/datasets/householdsbyhouseholdsizeregionsofenglandandukconstituentcountries" TargetMode="External"/><Relationship Id="rId1" Type="http://schemas.openxmlformats.org/officeDocument/2006/relationships/hyperlink" Target="https://www.data.gov.uk/dataset/f3ba77f8-d598-4db2-a3bc-b59a1578d410/social-trend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s.gov.uk/peoplepopulationandcommunity/personalandhouseholdfinances/expenditure/datasets/familyspendingworkbook4expenditurebyhouseholdcharacteristic"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incomeandwealth/bulletins/theeffectsoftaxesandbenefitsonhouseholdincome/financialyearending2020"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incomeandwealth/bulletins/theeffectsoftaxesandbenefitsonhouseholdincome/financialyearending2020"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ons.gov.uk/search?q=Home+Economy+Gross+Value+Added+%28GVA%29+UK+%28S.1%29" TargetMode="External"/><Relationship Id="rId2" Type="http://schemas.openxmlformats.org/officeDocument/2006/relationships/hyperlink" Target="https://www.ons.gov.uk/economy/grossdomesticproductgdp/timeseries/ybha/qna" TargetMode="External"/><Relationship Id="rId1" Type="http://schemas.openxmlformats.org/officeDocument/2006/relationships/hyperlink" Target="https://www.ons.gov.uk/peoplepopulationandcommunity/birthsdeathsandmarriages/families/bulletins/familiesandhouseholds/2019" TargetMode="External"/><Relationship Id="rId4" Type="http://schemas.openxmlformats.org/officeDocument/2006/relationships/hyperlink" Target="https://www.ons.gov.uk/economy/grossvalueaddedgva/timeseries/haea/bb"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incomeandwealth/bulletins/theeffectsoftaxesandbenefitsonhouseholdincome/financialyearending2020"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ns.gov.uk/peoplepopulationandcommunity/personalandhouseholdfinances/incomeandwealth/bulletins/totalwealthingreatbritain/april2018tomarch2020"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incomeandwealth/datasets/individualwealthwealthingreatbritain"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foundationaleconomyresearch.com/wp-content/uploads/2022/12/FERL-Report-Jobs-Liveability-for-Karbon-Homes-Sept-2022.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hyperlink" Target="https://www.ons.gov.uk/peoplepopulationandcommunity/housing/datasets/meanpricepaidforsubnationalgeographieshpssadataset27"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nomisweb.co.uk/" TargetMode="External"/><Relationship Id="rId2" Type="http://schemas.openxmlformats.org/officeDocument/2006/relationships/hyperlink" Target="https://stat-xplore.dwp.gov.uk/webapi/jsf/login.xhtml" TargetMode="External"/><Relationship Id="rId1" Type="http://schemas.openxmlformats.org/officeDocument/2006/relationships/hyperlink" Target="https://www.nomisweb.co.uk/"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stat-xplore.dwp.gov.uk/webapi/jsf/dataCatalogueExplorer.xhtml"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expenditure/datasets/percentageofhouseholdswithdurablegoodsuktablea45"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gov.uk/government/statistics/national-travel-survey-2021"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www.nomisweb.co.uk/query/select/getdatasetbytheme.asp?theme=27"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incomeandwealth/datasets/theeffectsoftaxesandbenefitsonhouseholdincomefinancialyearending2014"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https://www.ons.gov.uk/employmentandlabourmarket/peopleinwork/earningsandworkinghours/datasets/x09realaverageweeklyearningsusingconsumerpriceinflationseasonallyadjusted" TargetMode="External"/><Relationship Id="rId1" Type="http://schemas.openxmlformats.org/officeDocument/2006/relationships/hyperlink" Target="https://www.ons.gov.uk/economy/inflationandpriceindices/datasets/consumerpriceindices"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expenditure/bulletins/familyspendingintheuk/april2020tomarch2021/relateddata"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expenditure/bulletins/familyspendingintheuk/april2020tomarch2021/relateddat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nkofengland.co.uk/statistics/research-datasets" TargetMode="External"/></Relationships>
</file>

<file path=xl/worksheets/_rels/sheet30.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expenditure/bulletins/familyspendingintheuk/april2020tomarch2021/relateddata"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s://www.health.org.uk/news-and-comment/news/labour-pledges-a-step-change-in-nhs-funding-after-almost-a-decade-of-austerity" TargetMode="External"/><Relationship Id="rId2" Type="http://schemas.openxmlformats.org/officeDocument/2006/relationships/hyperlink" Target="https://foundationaleconomycom.files.wordpress.com/2020/08/when-systems-fail-uk-acute-hospitals-and-public-health-after-covid-19.pdf" TargetMode="External"/><Relationship Id="rId1" Type="http://schemas.openxmlformats.org/officeDocument/2006/relationships/hyperlink" Target="https://www.ons.gov.uk/economy/grossdomesticproductgdp/timeseries/ihyp/qna" TargetMode="External"/></Relationships>
</file>

<file path=xl/worksheets/_rels/sheet32.xml.rels><?xml version="1.0" encoding="UTF-8" standalone="yes"?>
<Relationships xmlns="http://schemas.openxmlformats.org/package/2006/relationships"><Relationship Id="rId1" Type="http://schemas.openxmlformats.org/officeDocument/2006/relationships/hyperlink" Target="https://foundationaleconomycom.files.wordpress.com/2020/08/when-systems-fail-uk-acute-hospitals-and-public-health-after-covid-19.pdf"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benefits-calculator.turn2us.org.uk/"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www.turn2us.org.uk/" TargetMode="External"/></Relationships>
</file>

<file path=xl/worksheets/_rels/sheet35.xml.rels><?xml version="1.0" encoding="UTF-8" standalone="yes"?>
<Relationships xmlns="http://schemas.openxmlformats.org/package/2006/relationships"><Relationship Id="rId1" Type="http://schemas.openxmlformats.org/officeDocument/2006/relationships/hyperlink" Target="https://www.rac.co.uk/drive/advice/fuel-watch/"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https://www.ons.gov.uk/peoplepopulationandcommunity/personalandhouseholdfinances/expenditure/datasets/percentageofhouseholdswithcarsbyincomegrouptenureandhouseholdcompositionuktablea47" TargetMode="External"/></Relationships>
</file>

<file path=xl/worksheets/_rels/sheet37.xml.rels><?xml version="1.0" encoding="UTF-8" standalone="yes"?>
<Relationships xmlns="http://schemas.openxmlformats.org/package/2006/relationships"><Relationship Id="rId1" Type="http://schemas.openxmlformats.org/officeDocument/2006/relationships/hyperlink" Target="https://www.nomisweb.co.uk/query/select/getdatasetbytheme.asp?theme=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ourworldindata.org/grapher/annual-co2-emissions-per-country" TargetMode="External"/><Relationship Id="rId2" Type="http://schemas.openxmlformats.org/officeDocument/2006/relationships/hyperlink" Target="https://data.worldbank.org/indicator/NY.GDP.MKTP.KD.ZG?locations=AT" TargetMode="External"/><Relationship Id="rId1" Type="http://schemas.openxmlformats.org/officeDocument/2006/relationships/hyperlink" Target="https://data.worldbank.org/indicator/NY.GDP.MKTP.KD.KD" TargetMode="External"/><Relationship Id="rId4" Type="http://schemas.openxmlformats.org/officeDocument/2006/relationships/hyperlink" Target="https://data.worldbank.org/indicator/NY.GDP.MKTP.KD"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data.worldbank.org/indicator/NY.GDP.MKTP.KD" TargetMode="External"/><Relationship Id="rId1" Type="http://schemas.openxmlformats.org/officeDocument/2006/relationships/hyperlink" Target="https://ourworldindata.org/grapher/annual-co2-emissions-per-country?tab=table"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stats.oecd.org/Index.aspx?DataSetCode=PDB_LV" TargetMode="External"/><Relationship Id="rId1" Type="http://schemas.openxmlformats.org/officeDocument/2006/relationships/hyperlink" Target="https://data.footprintnetwork.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stats.oecd.org/Index.aspx?DataSetCode=STAN"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ec.europa.eu/eurostat/web/products-datasets/-/sdg_09_20"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nomisweb.co.uk/query/select/getdatasetbytheme.asp?theme=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9EBB-726E-456D-B5C7-661D4B9125DC}">
  <dimension ref="A1:B34"/>
  <sheetViews>
    <sheetView tabSelected="1" workbookViewId="0"/>
  </sheetViews>
  <sheetFormatPr defaultColWidth="8.77734375" defaultRowHeight="15.6" x14ac:dyDescent="0.3"/>
  <cols>
    <col min="1" max="1" width="18.77734375" style="2" customWidth="1"/>
    <col min="2" max="2" width="168.109375" style="2" customWidth="1"/>
    <col min="3" max="3" width="39.44140625" style="2" customWidth="1"/>
    <col min="4" max="16384" width="8.77734375" style="2"/>
  </cols>
  <sheetData>
    <row r="1" spans="1:2" x14ac:dyDescent="0.3">
      <c r="A1" s="17" t="s">
        <v>16</v>
      </c>
    </row>
    <row r="2" spans="1:2" x14ac:dyDescent="0.3">
      <c r="A2" s="109" t="s">
        <v>7</v>
      </c>
      <c r="B2" s="2" t="s">
        <v>499</v>
      </c>
    </row>
    <row r="3" spans="1:2" x14ac:dyDescent="0.3">
      <c r="A3" s="109" t="s">
        <v>0</v>
      </c>
      <c r="B3" s="2" t="s">
        <v>498</v>
      </c>
    </row>
    <row r="4" spans="1:2" x14ac:dyDescent="0.3">
      <c r="A4" s="109" t="s">
        <v>1</v>
      </c>
      <c r="B4" s="2" t="s">
        <v>500</v>
      </c>
    </row>
    <row r="5" spans="1:2" x14ac:dyDescent="0.3">
      <c r="A5" s="109" t="s">
        <v>15</v>
      </c>
      <c r="B5" s="2" t="s">
        <v>501</v>
      </c>
    </row>
    <row r="6" spans="1:2" x14ac:dyDescent="0.3">
      <c r="A6" s="236" t="s">
        <v>42</v>
      </c>
      <c r="B6" s="2" t="s">
        <v>502</v>
      </c>
    </row>
    <row r="7" spans="1:2" x14ac:dyDescent="0.3">
      <c r="A7" s="109" t="s">
        <v>69</v>
      </c>
      <c r="B7" s="2" t="s">
        <v>503</v>
      </c>
    </row>
    <row r="8" spans="1:2" x14ac:dyDescent="0.3">
      <c r="A8" s="109" t="s">
        <v>70</v>
      </c>
      <c r="B8" s="2" t="s">
        <v>504</v>
      </c>
    </row>
    <row r="9" spans="1:2" x14ac:dyDescent="0.3">
      <c r="A9" s="109" t="s">
        <v>71</v>
      </c>
      <c r="B9" s="2" t="s">
        <v>505</v>
      </c>
    </row>
    <row r="10" spans="1:2" x14ac:dyDescent="0.3">
      <c r="A10" s="109" t="s">
        <v>72</v>
      </c>
      <c r="B10" s="2" t="s">
        <v>73</v>
      </c>
    </row>
    <row r="11" spans="1:2" x14ac:dyDescent="0.3">
      <c r="A11" s="109" t="s">
        <v>103</v>
      </c>
      <c r="B11" s="2" t="s">
        <v>506</v>
      </c>
    </row>
    <row r="12" spans="1:2" x14ac:dyDescent="0.3">
      <c r="A12" s="109" t="s">
        <v>104</v>
      </c>
      <c r="B12" s="2" t="s">
        <v>508</v>
      </c>
    </row>
    <row r="13" spans="1:2" x14ac:dyDescent="0.3">
      <c r="A13" s="109" t="s">
        <v>105</v>
      </c>
      <c r="B13" s="2" t="s">
        <v>507</v>
      </c>
    </row>
    <row r="14" spans="1:2" x14ac:dyDescent="0.3">
      <c r="A14" s="109" t="s">
        <v>106</v>
      </c>
      <c r="B14" s="2" t="s">
        <v>138</v>
      </c>
    </row>
    <row r="15" spans="1:2" x14ac:dyDescent="0.3">
      <c r="A15" s="109" t="s">
        <v>193</v>
      </c>
      <c r="B15" s="2" t="s">
        <v>509</v>
      </c>
    </row>
    <row r="16" spans="1:2" x14ac:dyDescent="0.3">
      <c r="A16" s="109" t="s">
        <v>194</v>
      </c>
      <c r="B16" s="2" t="s">
        <v>510</v>
      </c>
    </row>
    <row r="17" spans="1:2" x14ac:dyDescent="0.3">
      <c r="A17" s="109" t="s">
        <v>195</v>
      </c>
      <c r="B17" s="2" t="s">
        <v>511</v>
      </c>
    </row>
    <row r="18" spans="1:2" x14ac:dyDescent="0.3">
      <c r="A18" s="109" t="s">
        <v>196</v>
      </c>
      <c r="B18" s="2" t="s">
        <v>511</v>
      </c>
    </row>
    <row r="19" spans="1:2" x14ac:dyDescent="0.3">
      <c r="A19" s="109" t="s">
        <v>197</v>
      </c>
      <c r="B19" s="2" t="s">
        <v>512</v>
      </c>
    </row>
    <row r="20" spans="1:2" x14ac:dyDescent="0.3">
      <c r="A20" s="109" t="s">
        <v>488</v>
      </c>
      <c r="B20" s="2" t="s">
        <v>513</v>
      </c>
    </row>
    <row r="21" spans="1:2" x14ac:dyDescent="0.3">
      <c r="A21" s="109" t="s">
        <v>489</v>
      </c>
      <c r="B21" s="2" t="s">
        <v>514</v>
      </c>
    </row>
    <row r="22" spans="1:2" x14ac:dyDescent="0.3">
      <c r="A22" s="109" t="s">
        <v>490</v>
      </c>
      <c r="B22" s="2" t="s">
        <v>515</v>
      </c>
    </row>
    <row r="23" spans="1:2" x14ac:dyDescent="0.3">
      <c r="A23" s="109" t="s">
        <v>491</v>
      </c>
      <c r="B23" s="2" t="s">
        <v>516</v>
      </c>
    </row>
    <row r="24" spans="1:2" x14ac:dyDescent="0.3">
      <c r="A24" s="109" t="s">
        <v>492</v>
      </c>
      <c r="B24" s="2" t="s">
        <v>420</v>
      </c>
    </row>
    <row r="25" spans="1:2" x14ac:dyDescent="0.3">
      <c r="A25" s="109" t="s">
        <v>493</v>
      </c>
      <c r="B25" s="2" t="s">
        <v>517</v>
      </c>
    </row>
    <row r="26" spans="1:2" x14ac:dyDescent="0.3">
      <c r="A26" s="109" t="s">
        <v>496</v>
      </c>
      <c r="B26" s="2" t="s">
        <v>518</v>
      </c>
    </row>
    <row r="27" spans="1:2" x14ac:dyDescent="0.3">
      <c r="A27" s="109" t="s">
        <v>494</v>
      </c>
      <c r="B27" s="2" t="s">
        <v>519</v>
      </c>
    </row>
    <row r="28" spans="1:2" x14ac:dyDescent="0.3">
      <c r="A28" s="109" t="s">
        <v>495</v>
      </c>
      <c r="B28" s="2" t="s">
        <v>520</v>
      </c>
    </row>
    <row r="29" spans="1:2" x14ac:dyDescent="0.3">
      <c r="A29" s="109" t="s">
        <v>524</v>
      </c>
      <c r="B29" s="2" t="s">
        <v>523</v>
      </c>
    </row>
    <row r="30" spans="1:2" x14ac:dyDescent="0.3">
      <c r="A30" s="109" t="s">
        <v>578</v>
      </c>
      <c r="B30" s="2" t="s">
        <v>581</v>
      </c>
    </row>
    <row r="31" spans="1:2" x14ac:dyDescent="0.3">
      <c r="A31" s="109" t="s">
        <v>579</v>
      </c>
      <c r="B31" s="2" t="s">
        <v>582</v>
      </c>
    </row>
    <row r="32" spans="1:2" x14ac:dyDescent="0.3">
      <c r="A32" s="109" t="s">
        <v>580</v>
      </c>
      <c r="B32" s="2" t="s">
        <v>583</v>
      </c>
    </row>
    <row r="33" spans="1:2" x14ac:dyDescent="0.3">
      <c r="A33" s="109" t="s">
        <v>602</v>
      </c>
      <c r="B33" s="2" t="s">
        <v>603</v>
      </c>
    </row>
    <row r="34" spans="1:2" x14ac:dyDescent="0.3">
      <c r="A34" s="109" t="s">
        <v>604</v>
      </c>
      <c r="B34" s="2" t="s">
        <v>616</v>
      </c>
    </row>
  </sheetData>
  <phoneticPr fontId="2" type="noConversion"/>
  <hyperlinks>
    <hyperlink ref="A2" location="'Exhibit 1.1'!A1" display="Exhibit 1.1" xr:uid="{33DB2FF8-491C-4DAE-A3EF-2C7869C7126F}"/>
    <hyperlink ref="A3" location="'Exhibit 1.2'!A1" display="Exhibit 1.2" xr:uid="{976C334E-237C-4AF0-A436-6D20EC0F7EB1}"/>
    <hyperlink ref="A4" location="'Exhibit 1.2'!A1" display="Exhibit 1.2" xr:uid="{11D10E37-CD53-4516-9445-D6BD4C47E9EB}"/>
    <hyperlink ref="A5" location="'Exhibit 1.3'!A1" display="Exhibit 1.3" xr:uid="{3EB16944-1A21-45C4-84F9-131400BFF6CD}"/>
    <hyperlink ref="A6" location="'Exhibit 1.4'!A1" display="Exhibit 1.4" xr:uid="{946A913A-2787-4702-BC32-E669DC6B9513}"/>
    <hyperlink ref="A7" location="'Exhibit 1.5'!A1" display="Exhibit 1.5" xr:uid="{FD1F9944-1525-4A60-A3AD-1C99F89BFB9E}"/>
    <hyperlink ref="A8" location="'Exhibit 1.6'!A1" display="Exhibit 1.6" xr:uid="{2E83A976-0C7F-404E-BAA8-2F8043E8DBB5}"/>
    <hyperlink ref="A9" location="'Exhibit 1.7'!A1" display="Exhibit 1.7" xr:uid="{81AA306B-32DB-47A3-AA26-07631E3841E2}"/>
    <hyperlink ref="A10" location="'Exhibit 2.1'!A1" display="Exhibit 2.1" xr:uid="{358241C0-F014-415D-983D-D0D1CD980D86}"/>
    <hyperlink ref="A11" location="'Exhibit 2.2'!A1" display="Exhibit 2.2" xr:uid="{7CB27D0B-4B01-4368-9C2F-700C5F4775DD}"/>
    <hyperlink ref="A12" location="'Exhibit 2.5'!A1" display="Exhibit 2.5" xr:uid="{9CDF3F65-C102-4A28-ABAE-10D50E7F2363}"/>
    <hyperlink ref="A13" location="'Exhibit 2.6'!A1" display="Exhibit 2.6" xr:uid="{E22EE4BB-923E-4A51-9B22-B3E90D3E5A4A}"/>
    <hyperlink ref="A14" location="'Exhibit 2.7'!A1" display="Exhibit 2.7" xr:uid="{47862078-1DF6-4DCF-96A2-05CBBFE87ECB}"/>
    <hyperlink ref="A15" location="'Exhibit 3.1'!A1" display="Exhibit 3.1" xr:uid="{062C0799-B347-40AC-BDFC-2405AC14630E}"/>
    <hyperlink ref="A16" location="'Exhibit 3.2'!A1" display="Exhibit 3.2" xr:uid="{A6BEC716-EB26-4330-BDEB-1C5D35D17213}"/>
    <hyperlink ref="A17" location="'Exhibit 3.4'!A1" display="Exhibit 3.3" xr:uid="{4164175A-0D5C-49ED-B01C-2A6A3EB3BF68}"/>
    <hyperlink ref="A18" location="'Exhibit 3.4'!A1" display="Exhibit 3.4" xr:uid="{CE804F92-33D8-4006-A187-2C9A773EF65E}"/>
    <hyperlink ref="A19" location="'Exhibit 3.5'!A1" display="Exhibit 3.5" xr:uid="{B29DFA84-E93D-4F13-8404-4CED64016C43}"/>
    <hyperlink ref="A20" location="'Exhibit 4.1'!A1" display="Exhibit 4.1" xr:uid="{1E72526C-46D0-4D30-98A1-5A9A7A8EBFDB}"/>
    <hyperlink ref="A21" location="'Exhibit 4.2'!A1" display="Exhibit 4.2" xr:uid="{A931CBA8-CE71-445F-9495-3110E09FD500}"/>
    <hyperlink ref="A22" location="'Exhibit 4.3'!A1" display="Exhibit 4.3" xr:uid="{5AE7111C-E5BF-4470-8213-DC3C1A2E23F8}"/>
    <hyperlink ref="A23" location="'Exhibit 4.5'!A1" display="Exhibit 4.5" xr:uid="{7B49FF67-7E2A-42D7-8A46-9C10D2BA8798}"/>
    <hyperlink ref="A24" location="'Exhibit 4.6'!A1" display="Exhibit 4.6" xr:uid="{DA8D49BD-67AD-448E-A0A1-F82410F52A09}"/>
    <hyperlink ref="A25" location="'Exhibit 4.7'!A1" display="Exhibit 4.7" xr:uid="{8C7F6546-A32A-4047-89B9-EF09ABE1535B}"/>
    <hyperlink ref="A26" location="'Exhibit 4.8'!A1" display="Exhibit 4.8" xr:uid="{9B9B5960-01B5-415E-B709-B8DBB91B50EC}"/>
    <hyperlink ref="A27" location="'Exhibit 4.9'!A1" display="Exhibit 4.9" xr:uid="{BB35B6C4-9944-41DB-9DF9-2A572DD9A0E7}"/>
    <hyperlink ref="A28" location="'Exhibit 4.10'!A1" display="Exhibit 4.10" xr:uid="{D4DA49D9-091A-4D71-87A2-DCD661668DC0}"/>
    <hyperlink ref="A29" location="'Exhibit 4.11'!A1" display="Exhibit 4.11" xr:uid="{13FC4725-FA83-49A1-B4C1-D34D258F1E8B}"/>
    <hyperlink ref="A30" location="'Exhibit 5.1'!A1" display="Exhibit 5.1" xr:uid="{93F56715-7209-4BB7-9C61-B3F296081ACE}"/>
    <hyperlink ref="A31" location="'Exhibit 5.2'!A1" display="Exhibit 5.2" xr:uid="{DDB0F6E9-02DB-4B1B-815C-84E4E5FE9F20}"/>
    <hyperlink ref="A32" location="'Exhibit 5.3'!A1" display="Exhibit 5.3" xr:uid="{F677F20B-74CF-4407-BC33-436EDAF9B869}"/>
    <hyperlink ref="A33" location="'Exhibit 5.4'!A1" display="Exhibit 5.4" xr:uid="{1C754289-E80A-4317-B9E7-3BFA1A2980C4}"/>
    <hyperlink ref="A34" location="'Exhibit 5.5'!A1" display="Exhibit 5.5" xr:uid="{D353756D-CF31-4514-A793-2AC88E1752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2326F-0BED-44DE-86C7-28BA155D87B2}">
  <dimension ref="A1:K30"/>
  <sheetViews>
    <sheetView topLeftCell="A19" workbookViewId="0">
      <selection activeCell="J25" sqref="J25"/>
    </sheetView>
  </sheetViews>
  <sheetFormatPr defaultRowHeight="14.4" x14ac:dyDescent="0.3"/>
  <cols>
    <col min="1" max="1" width="19.33203125" customWidth="1"/>
  </cols>
  <sheetData>
    <row r="1" spans="1:9" ht="15" thickBot="1" x14ac:dyDescent="0.35">
      <c r="A1" s="1" t="s">
        <v>497</v>
      </c>
    </row>
    <row r="2" spans="1:9" ht="16.8" thickTop="1" thickBot="1" x14ac:dyDescent="0.35">
      <c r="B2" s="298" t="s">
        <v>73</v>
      </c>
      <c r="C2" s="299"/>
      <c r="D2" s="299"/>
      <c r="E2" s="299"/>
      <c r="F2" s="299"/>
      <c r="G2" s="299"/>
      <c r="H2" s="299"/>
      <c r="I2" s="300"/>
    </row>
    <row r="3" spans="1:9" ht="15.6" thickTop="1" thickBot="1" x14ac:dyDescent="0.35"/>
    <row r="4" spans="1:9" ht="15.6" x14ac:dyDescent="0.3">
      <c r="B4" s="62"/>
      <c r="C4" s="63" t="s">
        <v>74</v>
      </c>
      <c r="D4" s="63" t="s">
        <v>52</v>
      </c>
    </row>
    <row r="5" spans="1:9" ht="15.6" x14ac:dyDescent="0.3">
      <c r="B5" s="64">
        <v>1</v>
      </c>
      <c r="C5" s="65">
        <v>0.13710162357185809</v>
      </c>
      <c r="D5" s="65">
        <v>0.28999231253057517</v>
      </c>
    </row>
    <row r="6" spans="1:9" ht="15.6" x14ac:dyDescent="0.3">
      <c r="B6" s="64">
        <v>2</v>
      </c>
      <c r="C6" s="65">
        <v>0.29404690318701143</v>
      </c>
      <c r="D6" s="65">
        <v>0.33471940736599348</v>
      </c>
    </row>
    <row r="7" spans="1:9" ht="15.6" x14ac:dyDescent="0.3">
      <c r="B7" s="64">
        <v>3</v>
      </c>
      <c r="C7" s="65">
        <v>0.2254960914010824</v>
      </c>
      <c r="D7" s="65">
        <v>0.15497239499615625</v>
      </c>
    </row>
    <row r="8" spans="1:9" ht="15.6" x14ac:dyDescent="0.3">
      <c r="B8" s="64">
        <v>4</v>
      </c>
      <c r="C8" s="65">
        <v>0.18641010222489479</v>
      </c>
      <c r="D8" s="65">
        <v>0.13952757006080091</v>
      </c>
    </row>
    <row r="9" spans="1:9" ht="15.6" x14ac:dyDescent="0.3">
      <c r="B9" s="64">
        <v>5</v>
      </c>
      <c r="C9" s="65">
        <v>8.8394467829224291E-2</v>
      </c>
      <c r="D9" s="65">
        <v>4.3259487036131111E-2</v>
      </c>
    </row>
    <row r="10" spans="1:9" ht="15.6" x14ac:dyDescent="0.3">
      <c r="B10" s="64" t="s">
        <v>75</v>
      </c>
      <c r="C10" s="65">
        <v>6.8550811785929047E-2</v>
      </c>
      <c r="D10" s="65">
        <v>3.7528828010343143E-2</v>
      </c>
    </row>
    <row r="11" spans="1:9" ht="15.6" x14ac:dyDescent="0.3">
      <c r="B11" s="58"/>
      <c r="C11" s="58"/>
      <c r="D11" s="58"/>
    </row>
    <row r="12" spans="1:9" ht="16.2" thickBot="1" x14ac:dyDescent="0.35">
      <c r="B12" s="66"/>
      <c r="C12" s="67">
        <v>1</v>
      </c>
      <c r="D12" s="67">
        <v>1</v>
      </c>
    </row>
    <row r="14" spans="1:9" ht="15.6" x14ac:dyDescent="0.3">
      <c r="B14" s="2" t="s">
        <v>76</v>
      </c>
    </row>
    <row r="15" spans="1:9" ht="15" thickBot="1" x14ac:dyDescent="0.35">
      <c r="H15" t="s">
        <v>5</v>
      </c>
    </row>
    <row r="16" spans="1:9" ht="16.2" thickBot="1" x14ac:dyDescent="0.35">
      <c r="B16" s="49"/>
      <c r="C16" s="52" t="s">
        <v>74</v>
      </c>
      <c r="D16" s="52" t="s">
        <v>52</v>
      </c>
      <c r="E16" s="53">
        <v>1961</v>
      </c>
      <c r="F16" s="53">
        <v>2021</v>
      </c>
    </row>
    <row r="17" spans="2:11" ht="16.2" thickBot="1" x14ac:dyDescent="0.35">
      <c r="B17" s="50"/>
      <c r="C17" s="54" t="s">
        <v>77</v>
      </c>
      <c r="D17" s="54" t="s">
        <v>77</v>
      </c>
      <c r="E17" s="55" t="s">
        <v>78</v>
      </c>
      <c r="F17" s="55" t="s">
        <v>78</v>
      </c>
    </row>
    <row r="18" spans="2:11" ht="15.6" x14ac:dyDescent="0.3">
      <c r="B18" s="61">
        <v>1</v>
      </c>
      <c r="C18" s="15">
        <v>2.2799999999999998</v>
      </c>
      <c r="D18" s="56">
        <v>8.2989999999999995</v>
      </c>
      <c r="E18" s="57">
        <v>0.13710162357185809</v>
      </c>
      <c r="F18" s="57">
        <v>0.28999231253057517</v>
      </c>
    </row>
    <row r="19" spans="2:11" ht="15.6" x14ac:dyDescent="0.3">
      <c r="B19" s="61">
        <v>2</v>
      </c>
      <c r="C19" s="15">
        <v>4.8899999999999997</v>
      </c>
      <c r="D19" s="56">
        <v>9.5790000000000006</v>
      </c>
      <c r="E19" s="57">
        <v>0.29404690318701143</v>
      </c>
      <c r="F19" s="57">
        <v>0.33471940736599348</v>
      </c>
    </row>
    <row r="20" spans="2:11" ht="15.6" x14ac:dyDescent="0.3">
      <c r="B20" s="61">
        <v>3</v>
      </c>
      <c r="C20" s="15">
        <v>3.75</v>
      </c>
      <c r="D20" s="56">
        <v>4.4349999999999996</v>
      </c>
      <c r="E20" s="57">
        <v>0.2254960914010824</v>
      </c>
      <c r="F20" s="57">
        <v>0.15497239499615625</v>
      </c>
    </row>
    <row r="21" spans="2:11" ht="15.6" x14ac:dyDescent="0.3">
      <c r="B21" s="61">
        <v>4</v>
      </c>
      <c r="C21" s="15">
        <v>3.1</v>
      </c>
      <c r="D21" s="56">
        <v>3.9929999999999999</v>
      </c>
      <c r="E21" s="57">
        <v>0.18641010222489479</v>
      </c>
      <c r="F21" s="57">
        <v>0.13952757006080091</v>
      </c>
    </row>
    <row r="22" spans="2:11" ht="15.6" x14ac:dyDescent="0.3">
      <c r="B22" s="61">
        <v>5</v>
      </c>
      <c r="C22" s="15">
        <v>1.47</v>
      </c>
      <c r="D22" s="56">
        <v>1.238</v>
      </c>
      <c r="E22" s="57">
        <v>8.8394467829224291E-2</v>
      </c>
      <c r="F22" s="57">
        <v>4.3259487036131111E-2</v>
      </c>
    </row>
    <row r="23" spans="2:11" ht="15.6" x14ac:dyDescent="0.3">
      <c r="B23" s="61" t="s">
        <v>75</v>
      </c>
      <c r="C23" s="15">
        <v>1.1399999999999999</v>
      </c>
      <c r="D23" s="15">
        <v>1.0740000000000001</v>
      </c>
      <c r="E23" s="57">
        <v>6.8550811785929047E-2</v>
      </c>
      <c r="F23" s="57">
        <v>3.7528828010343143E-2</v>
      </c>
    </row>
    <row r="24" spans="2:11" ht="16.2" thickBot="1" x14ac:dyDescent="0.35">
      <c r="B24" s="7"/>
      <c r="C24" s="58"/>
      <c r="D24" s="58"/>
      <c r="E24" s="58"/>
      <c r="F24" s="58"/>
    </row>
    <row r="25" spans="2:11" ht="16.2" thickBot="1" x14ac:dyDescent="0.35">
      <c r="B25" s="50"/>
      <c r="C25" s="59">
        <v>16.63</v>
      </c>
      <c r="D25" s="59">
        <v>28.617999999999999</v>
      </c>
      <c r="E25" s="60">
        <v>1</v>
      </c>
      <c r="F25" s="60">
        <v>1</v>
      </c>
    </row>
    <row r="27" spans="2:11" ht="15" customHeight="1" x14ac:dyDescent="0.3"/>
    <row r="28" spans="2:11" ht="31.95" customHeight="1" x14ac:dyDescent="0.3">
      <c r="B28" s="312" t="s">
        <v>79</v>
      </c>
      <c r="C28" s="312"/>
      <c r="D28" s="312"/>
      <c r="E28" s="312"/>
      <c r="F28" s="312"/>
      <c r="G28" s="312"/>
      <c r="H28" s="312"/>
      <c r="I28" s="312"/>
      <c r="J28" s="312"/>
      <c r="K28" s="312"/>
    </row>
    <row r="29" spans="2:11" ht="15.6" x14ac:dyDescent="0.3">
      <c r="B29" s="109" t="s">
        <v>81</v>
      </c>
      <c r="C29" s="2"/>
      <c r="D29" s="2"/>
      <c r="E29" s="2"/>
      <c r="F29" s="2"/>
      <c r="G29" s="2"/>
      <c r="H29" s="2"/>
      <c r="I29" s="2"/>
      <c r="J29" s="2"/>
      <c r="K29" s="2"/>
    </row>
    <row r="30" spans="2:11" ht="15.6" x14ac:dyDescent="0.3">
      <c r="B30" s="109" t="s">
        <v>80</v>
      </c>
      <c r="C30" s="2"/>
      <c r="D30" s="2"/>
      <c r="E30" s="2"/>
      <c r="F30" s="2"/>
      <c r="G30" s="2"/>
      <c r="H30" s="2"/>
      <c r="I30" s="2"/>
      <c r="J30" s="2"/>
      <c r="K30" s="2"/>
    </row>
  </sheetData>
  <mergeCells count="1">
    <mergeCell ref="B28:K28"/>
  </mergeCells>
  <hyperlinks>
    <hyperlink ref="B30" r:id="rId1" display="https://www.data.gov.uk/dataset/f3ba77f8-d598-4db2-a3bc-b59a1578d410/social-trends" xr:uid="{C60FB82D-5516-4025-8F54-2EF4EE8D28BD}"/>
    <hyperlink ref="B29" r:id="rId2" display="https://www.ons.gov.uk/peoplepopulationandcommunity/birthsdeathsandmarriages/families/datasets/householdsbyhouseholdsizeregionsofenglandandukconstituentcountries" xr:uid="{29F0CC2E-FD50-4F81-867A-48753A50DECA}"/>
    <hyperlink ref="A1" location="Contents!A1" display="BACK TO CONTENTS " xr:uid="{C0343405-ED80-4AB8-8606-2D63BCDF5FC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D97D5-1C48-4DEE-BFAE-B8E5343E8742}">
  <dimension ref="A1:M14"/>
  <sheetViews>
    <sheetView topLeftCell="A7" workbookViewId="0">
      <selection activeCell="B14" sqref="B14:M14"/>
    </sheetView>
  </sheetViews>
  <sheetFormatPr defaultRowHeight="14.4" x14ac:dyDescent="0.3"/>
  <cols>
    <col min="1" max="1" width="17" customWidth="1"/>
    <col min="2" max="2" width="31.33203125" customWidth="1"/>
    <col min="12" max="12" width="12" customWidth="1"/>
    <col min="13" max="13" width="19.44140625" customWidth="1"/>
  </cols>
  <sheetData>
    <row r="1" spans="1:13" ht="16.8" thickTop="1" thickBot="1" x14ac:dyDescent="0.35">
      <c r="A1" s="1" t="s">
        <v>497</v>
      </c>
      <c r="B1" s="309" t="s">
        <v>82</v>
      </c>
      <c r="C1" s="310"/>
      <c r="D1" s="310"/>
      <c r="E1" s="310"/>
      <c r="F1" s="310"/>
      <c r="G1" s="310"/>
      <c r="H1" s="310"/>
      <c r="I1" s="310"/>
      <c r="J1" s="310"/>
      <c r="K1" s="310"/>
      <c r="L1" s="310"/>
      <c r="M1" s="311"/>
    </row>
    <row r="2" spans="1:13" ht="15" thickTop="1" x14ac:dyDescent="0.3"/>
    <row r="3" spans="1:13" ht="15.6" x14ac:dyDescent="0.3">
      <c r="B3" s="68" t="s">
        <v>5</v>
      </c>
      <c r="C3" s="69" t="s">
        <v>83</v>
      </c>
      <c r="D3" s="69" t="s">
        <v>84</v>
      </c>
      <c r="E3" s="69" t="s">
        <v>85</v>
      </c>
      <c r="F3" s="69" t="s">
        <v>86</v>
      </c>
      <c r="G3" s="69" t="s">
        <v>87</v>
      </c>
      <c r="H3" s="69" t="s">
        <v>88</v>
      </c>
      <c r="I3" s="69" t="s">
        <v>89</v>
      </c>
      <c r="J3" s="69" t="s">
        <v>90</v>
      </c>
      <c r="K3" s="69" t="s">
        <v>91</v>
      </c>
      <c r="L3" s="69" t="s">
        <v>92</v>
      </c>
      <c r="M3" s="70" t="s">
        <v>93</v>
      </c>
    </row>
    <row r="4" spans="1:13" ht="15.6" x14ac:dyDescent="0.3">
      <c r="B4" s="71" t="s">
        <v>94</v>
      </c>
      <c r="C4" s="72">
        <v>0.74739999999999995</v>
      </c>
      <c r="D4" s="72">
        <v>0.7</v>
      </c>
      <c r="E4" s="72">
        <v>0.48</v>
      </c>
      <c r="F4" s="72">
        <v>0.3468</v>
      </c>
      <c r="G4" s="72">
        <v>0.30159999999999998</v>
      </c>
      <c r="H4" s="72">
        <v>0.2369</v>
      </c>
      <c r="I4" s="72">
        <v>0.16</v>
      </c>
      <c r="J4" s="72">
        <v>0.11220000000000001</v>
      </c>
      <c r="K4" s="72">
        <v>0.05</v>
      </c>
      <c r="L4" s="72">
        <v>4.9500000000000002E-2</v>
      </c>
      <c r="M4" s="73">
        <v>0.31309999999999999</v>
      </c>
    </row>
    <row r="5" spans="1:13" ht="15.6" x14ac:dyDescent="0.3">
      <c r="B5" s="71" t="s">
        <v>95</v>
      </c>
      <c r="C5" s="72">
        <v>0.2525</v>
      </c>
      <c r="D5" s="72">
        <v>0.24</v>
      </c>
      <c r="E5" s="72">
        <v>0.42</v>
      </c>
      <c r="F5" s="72">
        <v>0.45899999999999996</v>
      </c>
      <c r="G5" s="72">
        <v>0.40560000000000002</v>
      </c>
      <c r="H5" s="72">
        <v>0.33990000000000004</v>
      </c>
      <c r="I5" s="72">
        <v>0.24</v>
      </c>
      <c r="J5" s="72">
        <v>0.18359999999999999</v>
      </c>
      <c r="K5" s="72">
        <v>0.13</v>
      </c>
      <c r="L5" s="72">
        <v>0.10890000000000001</v>
      </c>
      <c r="M5" s="73">
        <v>0.2727</v>
      </c>
    </row>
    <row r="6" spans="1:13" ht="15.6" x14ac:dyDescent="0.3">
      <c r="B6" s="71" t="s">
        <v>96</v>
      </c>
      <c r="C6" s="72">
        <v>0</v>
      </c>
      <c r="D6" s="72">
        <v>0.06</v>
      </c>
      <c r="E6" s="72">
        <v>0.1</v>
      </c>
      <c r="F6" s="72">
        <v>0.1938</v>
      </c>
      <c r="G6" s="72">
        <v>0.29120000000000001</v>
      </c>
      <c r="H6" s="72">
        <v>0.42229999999999995</v>
      </c>
      <c r="I6" s="72">
        <v>0.55000000000000004</v>
      </c>
      <c r="J6" s="72">
        <v>0.61199999999999999</v>
      </c>
      <c r="K6" s="72">
        <v>0.6</v>
      </c>
      <c r="L6" s="72">
        <v>0.60389999999999999</v>
      </c>
      <c r="M6" s="73">
        <v>0.34340000000000004</v>
      </c>
    </row>
    <row r="7" spans="1:13" ht="15.6" x14ac:dyDescent="0.3">
      <c r="B7" s="71" t="s">
        <v>97</v>
      </c>
      <c r="C7" s="72">
        <v>0</v>
      </c>
      <c r="D7" s="72">
        <v>0</v>
      </c>
      <c r="E7" s="72">
        <v>0</v>
      </c>
      <c r="F7" s="72">
        <v>0</v>
      </c>
      <c r="G7" s="72">
        <v>0</v>
      </c>
      <c r="H7" s="72">
        <v>0</v>
      </c>
      <c r="I7" s="72">
        <v>0.05</v>
      </c>
      <c r="J7" s="72">
        <v>9.1799999999999993E-2</v>
      </c>
      <c r="K7" s="72">
        <v>0.15</v>
      </c>
      <c r="L7" s="72">
        <v>0.1386</v>
      </c>
      <c r="M7" s="73">
        <v>5.0499999999999996E-2</v>
      </c>
    </row>
    <row r="8" spans="1:13" ht="15.6" x14ac:dyDescent="0.3">
      <c r="B8" s="71" t="s">
        <v>98</v>
      </c>
      <c r="C8" s="72">
        <v>0</v>
      </c>
      <c r="D8" s="72">
        <v>0</v>
      </c>
      <c r="E8" s="72">
        <v>0</v>
      </c>
      <c r="F8" s="72">
        <v>0</v>
      </c>
      <c r="G8" s="72">
        <v>0</v>
      </c>
      <c r="H8" s="72">
        <v>0</v>
      </c>
      <c r="I8" s="72">
        <v>0</v>
      </c>
      <c r="J8" s="72">
        <v>0</v>
      </c>
      <c r="K8" s="72">
        <v>7.0000000000000007E-2</v>
      </c>
      <c r="L8" s="72">
        <v>9.9000000000000005E-2</v>
      </c>
      <c r="M8" s="73">
        <v>2.0199999999999999E-2</v>
      </c>
    </row>
    <row r="9" spans="1:13" ht="15.6" x14ac:dyDescent="0.3">
      <c r="B9" s="74" t="s">
        <v>99</v>
      </c>
      <c r="C9" s="75">
        <f>SUM(C4:C8)</f>
        <v>0.99990000000000001</v>
      </c>
      <c r="D9" s="75">
        <f t="shared" ref="D9:M9" si="0">SUM(D4:D8)</f>
        <v>1</v>
      </c>
      <c r="E9" s="75">
        <f t="shared" si="0"/>
        <v>0.99999999999999989</v>
      </c>
      <c r="F9" s="75">
        <f t="shared" si="0"/>
        <v>0.99959999999999993</v>
      </c>
      <c r="G9" s="75">
        <f t="shared" si="0"/>
        <v>0.99840000000000007</v>
      </c>
      <c r="H9" s="75">
        <f t="shared" si="0"/>
        <v>0.99909999999999988</v>
      </c>
      <c r="I9" s="75">
        <f t="shared" si="0"/>
        <v>1</v>
      </c>
      <c r="J9" s="75">
        <f t="shared" si="0"/>
        <v>0.99959999999999993</v>
      </c>
      <c r="K9" s="75">
        <f t="shared" si="0"/>
        <v>1</v>
      </c>
      <c r="L9" s="75">
        <f t="shared" si="0"/>
        <v>0.99990000000000001</v>
      </c>
      <c r="M9" s="76">
        <f t="shared" si="0"/>
        <v>0.99990000000000001</v>
      </c>
    </row>
    <row r="11" spans="1:13" ht="38.549999999999997" customHeight="1" x14ac:dyDescent="0.3">
      <c r="B11" s="318" t="s">
        <v>100</v>
      </c>
      <c r="C11" s="318"/>
      <c r="D11" s="318"/>
      <c r="E11" s="318"/>
      <c r="F11" s="318"/>
      <c r="G11" s="318"/>
      <c r="H11" s="318"/>
      <c r="I11" s="318"/>
      <c r="J11" s="318"/>
      <c r="K11" s="318"/>
      <c r="L11" s="318"/>
      <c r="M11" s="318"/>
    </row>
    <row r="12" spans="1:13" ht="15.6" x14ac:dyDescent="0.3">
      <c r="B12" s="109" t="s">
        <v>101</v>
      </c>
      <c r="C12" s="2"/>
      <c r="D12" s="2"/>
      <c r="E12" s="2"/>
      <c r="F12" s="2"/>
      <c r="G12" s="2"/>
      <c r="H12" s="2"/>
      <c r="I12" s="2"/>
      <c r="J12" s="2"/>
      <c r="K12" s="2"/>
      <c r="L12" s="2"/>
      <c r="M12" s="2"/>
    </row>
    <row r="13" spans="1:13" ht="15.6" x14ac:dyDescent="0.3">
      <c r="B13" s="2"/>
      <c r="C13" s="2"/>
      <c r="D13" s="2"/>
      <c r="E13" s="2"/>
      <c r="F13" s="2"/>
      <c r="G13" s="2"/>
      <c r="H13" s="2"/>
      <c r="I13" s="2"/>
      <c r="J13" s="2"/>
      <c r="K13" s="2"/>
      <c r="L13" s="2"/>
      <c r="M13" s="2"/>
    </row>
    <row r="14" spans="1:13" ht="33.450000000000003" customHeight="1" x14ac:dyDescent="0.3">
      <c r="B14" s="312" t="s">
        <v>102</v>
      </c>
      <c r="C14" s="312"/>
      <c r="D14" s="312"/>
      <c r="E14" s="312"/>
      <c r="F14" s="312"/>
      <c r="G14" s="312"/>
      <c r="H14" s="312"/>
      <c r="I14" s="312"/>
      <c r="J14" s="312"/>
      <c r="K14" s="312"/>
      <c r="L14" s="312"/>
      <c r="M14" s="312"/>
    </row>
  </sheetData>
  <mergeCells count="3">
    <mergeCell ref="B1:M1"/>
    <mergeCell ref="B11:M11"/>
    <mergeCell ref="B14:M14"/>
  </mergeCells>
  <hyperlinks>
    <hyperlink ref="B12" r:id="rId1" display="https://www.ons.gov.uk/peoplepopulationandcommunity/personalandhouseholdfinances/expenditure/datasets/familyspendingworkbook4expenditurebyhouseholdcharacteristic" xr:uid="{F8D5EC85-9EA5-450C-BDC5-58A273A18048}"/>
    <hyperlink ref="A1" location="Contents!A1" display="BACK TO CONTENTS " xr:uid="{37E7C57E-2D39-433C-9CE5-EF63B62C1492}"/>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19E1E-6455-4011-853F-666D640FFEE4}">
  <dimension ref="A1:N10"/>
  <sheetViews>
    <sheetView topLeftCell="A4" workbookViewId="0">
      <selection activeCell="B10" sqref="B10:M10"/>
    </sheetView>
  </sheetViews>
  <sheetFormatPr defaultRowHeight="14.4" x14ac:dyDescent="0.3"/>
  <cols>
    <col min="1" max="1" width="17.109375" customWidth="1"/>
    <col min="2" max="2" width="24.21875" customWidth="1"/>
    <col min="3" max="3" width="13.109375" customWidth="1"/>
    <col min="4" max="4" width="12.21875" customWidth="1"/>
    <col min="5" max="5" width="13.21875" customWidth="1"/>
    <col min="6" max="6" width="16.21875" customWidth="1"/>
  </cols>
  <sheetData>
    <row r="1" spans="1:14" ht="16.8" thickTop="1" thickBot="1" x14ac:dyDescent="0.35">
      <c r="A1" s="1" t="s">
        <v>497</v>
      </c>
      <c r="B1" s="309" t="s">
        <v>107</v>
      </c>
      <c r="C1" s="310"/>
      <c r="D1" s="310"/>
      <c r="E1" s="310"/>
      <c r="F1" s="310"/>
      <c r="G1" s="310"/>
      <c r="H1" s="310"/>
      <c r="I1" s="310"/>
      <c r="J1" s="311"/>
      <c r="K1" s="2"/>
      <c r="L1" s="2"/>
      <c r="M1" s="2"/>
      <c r="N1" s="2"/>
    </row>
    <row r="2" spans="1:14" ht="15" thickTop="1" x14ac:dyDescent="0.3"/>
    <row r="3" spans="1:14" ht="46.8" x14ac:dyDescent="0.3">
      <c r="B3" s="77"/>
      <c r="C3" s="87" t="s">
        <v>108</v>
      </c>
      <c r="D3" s="87" t="s">
        <v>109</v>
      </c>
      <c r="E3" s="87" t="s">
        <v>110</v>
      </c>
      <c r="F3" s="87" t="s">
        <v>110</v>
      </c>
    </row>
    <row r="4" spans="1:14" ht="15.6" x14ac:dyDescent="0.3">
      <c r="B4" s="78"/>
      <c r="C4" s="88" t="s">
        <v>111</v>
      </c>
      <c r="D4" s="88" t="s">
        <v>111</v>
      </c>
      <c r="E4" s="89" t="s">
        <v>3</v>
      </c>
      <c r="F4" s="89" t="s">
        <v>3</v>
      </c>
    </row>
    <row r="5" spans="1:14" ht="15.6" x14ac:dyDescent="0.3">
      <c r="B5" s="46" t="s">
        <v>112</v>
      </c>
      <c r="C5" s="90">
        <v>687.4</v>
      </c>
      <c r="D5" s="90">
        <v>1380.4</v>
      </c>
      <c r="E5" s="91">
        <v>1</v>
      </c>
      <c r="F5" s="91">
        <v>1</v>
      </c>
    </row>
    <row r="6" spans="1:14" ht="15.6" x14ac:dyDescent="0.3">
      <c r="B6" s="46" t="s">
        <v>113</v>
      </c>
      <c r="C6" s="90">
        <v>619.6</v>
      </c>
      <c r="D6" s="90">
        <v>1108.4000000000001</v>
      </c>
      <c r="E6" s="91">
        <v>0.90136747163223752</v>
      </c>
      <c r="F6" s="91">
        <v>0.80295566502463056</v>
      </c>
    </row>
    <row r="7" spans="1:14" ht="15.6" x14ac:dyDescent="0.3">
      <c r="B7" s="84" t="s">
        <v>114</v>
      </c>
      <c r="C7" s="92">
        <v>501.90000000000003</v>
      </c>
      <c r="D7" s="92">
        <v>640.10000000000014</v>
      </c>
      <c r="E7" s="93">
        <v>0.73014256619144613</v>
      </c>
      <c r="F7" s="93">
        <v>0.4637061721240221</v>
      </c>
    </row>
    <row r="8" spans="1:14" ht="15.6" x14ac:dyDescent="0.3">
      <c r="B8" s="2"/>
      <c r="C8" s="2"/>
      <c r="D8" s="2"/>
      <c r="E8" s="2"/>
      <c r="F8" s="2"/>
    </row>
    <row r="9" spans="1:14" ht="15.6" x14ac:dyDescent="0.3">
      <c r="B9" s="2" t="s">
        <v>115</v>
      </c>
      <c r="C9" s="2"/>
      <c r="D9" s="2"/>
      <c r="E9" s="2"/>
      <c r="F9" s="2"/>
    </row>
    <row r="10" spans="1:14" s="2" customFormat="1" ht="66" customHeight="1" x14ac:dyDescent="0.3">
      <c r="B10" s="312" t="s">
        <v>116</v>
      </c>
      <c r="C10" s="312"/>
      <c r="D10" s="312"/>
      <c r="E10" s="312"/>
      <c r="F10" s="312"/>
      <c r="G10" s="312"/>
      <c r="H10" s="312"/>
      <c r="I10" s="312"/>
      <c r="J10" s="312"/>
      <c r="K10" s="312"/>
      <c r="L10" s="312"/>
      <c r="M10" s="312"/>
    </row>
  </sheetData>
  <mergeCells count="2">
    <mergeCell ref="B10:M10"/>
    <mergeCell ref="B1:J1"/>
  </mergeCells>
  <hyperlinks>
    <hyperlink ref="A1" location="Contents!A1" display="BACK TO CONTENTS " xr:uid="{23CC7F55-7F38-4570-B79B-1DFFB250242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51726-DA2F-41EA-87A1-E927B9477D51}">
  <dimension ref="A1:N13"/>
  <sheetViews>
    <sheetView topLeftCell="A7" workbookViewId="0">
      <selection activeCell="D12" sqref="D12"/>
    </sheetView>
  </sheetViews>
  <sheetFormatPr defaultColWidth="8.77734375" defaultRowHeight="15.6" x14ac:dyDescent="0.3"/>
  <cols>
    <col min="1" max="1" width="17.5546875" style="2" customWidth="1"/>
    <col min="2" max="2" width="61.21875" style="2" customWidth="1"/>
    <col min="3" max="11" width="8.77734375" style="2" bestFit="1" customWidth="1"/>
    <col min="12" max="12" width="9" style="2" bestFit="1" customWidth="1"/>
    <col min="13" max="13" width="12.33203125" style="2" customWidth="1"/>
    <col min="14" max="16384" width="8.77734375" style="2"/>
  </cols>
  <sheetData>
    <row r="1" spans="1:14" ht="16.8" thickTop="1" thickBot="1" x14ac:dyDescent="0.35">
      <c r="A1" s="1" t="s">
        <v>497</v>
      </c>
      <c r="B1" s="309" t="s">
        <v>117</v>
      </c>
      <c r="C1" s="310"/>
      <c r="D1" s="310"/>
      <c r="E1" s="310"/>
      <c r="F1" s="310"/>
      <c r="G1" s="310"/>
      <c r="H1" s="310"/>
      <c r="I1" s="310"/>
      <c r="J1" s="310"/>
      <c r="K1" s="310"/>
      <c r="L1" s="310"/>
      <c r="M1" s="310"/>
      <c r="N1" s="311"/>
    </row>
    <row r="2" spans="1:14" ht="16.2" thickTop="1" x14ac:dyDescent="0.3"/>
    <row r="3" spans="1:14" ht="31.2" x14ac:dyDescent="0.3">
      <c r="B3" s="97"/>
      <c r="C3" s="98" t="s">
        <v>118</v>
      </c>
      <c r="D3" s="98" t="s">
        <v>119</v>
      </c>
      <c r="E3" s="98" t="s">
        <v>120</v>
      </c>
      <c r="F3" s="98" t="s">
        <v>121</v>
      </c>
      <c r="G3" s="98" t="s">
        <v>122</v>
      </c>
      <c r="H3" s="98" t="s">
        <v>123</v>
      </c>
      <c r="I3" s="98" t="s">
        <v>124</v>
      </c>
      <c r="J3" s="98" t="s">
        <v>125</v>
      </c>
      <c r="K3" s="98" t="s">
        <v>126</v>
      </c>
      <c r="L3" s="98" t="s">
        <v>127</v>
      </c>
      <c r="M3" s="98" t="s">
        <v>128</v>
      </c>
    </row>
    <row r="4" spans="1:14" x14ac:dyDescent="0.3">
      <c r="B4" s="99" t="s">
        <v>129</v>
      </c>
      <c r="C4" s="100">
        <v>9948</v>
      </c>
      <c r="D4" s="100">
        <v>18683</v>
      </c>
      <c r="E4" s="100">
        <v>26228</v>
      </c>
      <c r="F4" s="100">
        <v>34674</v>
      </c>
      <c r="G4" s="100">
        <v>42816</v>
      </c>
      <c r="H4" s="100">
        <v>51631</v>
      </c>
      <c r="I4" s="100">
        <v>62106</v>
      </c>
      <c r="J4" s="100">
        <v>75702</v>
      </c>
      <c r="K4" s="100">
        <v>92387</v>
      </c>
      <c r="L4" s="100">
        <v>205712</v>
      </c>
      <c r="M4" s="100">
        <v>61989</v>
      </c>
    </row>
    <row r="5" spans="1:14" x14ac:dyDescent="0.3">
      <c r="B5" s="105" t="s">
        <v>130</v>
      </c>
      <c r="C5" s="106">
        <v>5793</v>
      </c>
      <c r="D5" s="106">
        <v>8087</v>
      </c>
      <c r="E5" s="106">
        <v>7431</v>
      </c>
      <c r="F5" s="106">
        <v>6059</v>
      </c>
      <c r="G5" s="106">
        <v>4886</v>
      </c>
      <c r="H5" s="106">
        <v>3822</v>
      </c>
      <c r="I5" s="106">
        <v>3063</v>
      </c>
      <c r="J5" s="106">
        <v>1970</v>
      </c>
      <c r="K5" s="106">
        <v>1767</v>
      </c>
      <c r="L5" s="106">
        <v>1859</v>
      </c>
      <c r="M5" s="101">
        <v>4473</v>
      </c>
    </row>
    <row r="6" spans="1:14" x14ac:dyDescent="0.3">
      <c r="B6" s="105" t="s">
        <v>131</v>
      </c>
      <c r="C6" s="106">
        <v>13918</v>
      </c>
      <c r="D6" s="106">
        <v>16085</v>
      </c>
      <c r="E6" s="106">
        <v>13566</v>
      </c>
      <c r="F6" s="106">
        <v>13977</v>
      </c>
      <c r="G6" s="106">
        <v>13523</v>
      </c>
      <c r="H6" s="106">
        <v>9916</v>
      </c>
      <c r="I6" s="106">
        <v>10827</v>
      </c>
      <c r="J6" s="106">
        <v>9121</v>
      </c>
      <c r="K6" s="106">
        <v>9225</v>
      </c>
      <c r="L6" s="106">
        <v>7390</v>
      </c>
      <c r="M6" s="101">
        <v>11755</v>
      </c>
    </row>
    <row r="7" spans="1:14" x14ac:dyDescent="0.3">
      <c r="B7" s="99" t="s">
        <v>135</v>
      </c>
      <c r="C7" s="100"/>
      <c r="D7" s="100"/>
      <c r="E7" s="100"/>
      <c r="F7" s="100"/>
      <c r="G7" s="100"/>
      <c r="H7" s="100"/>
      <c r="I7" s="100"/>
      <c r="J7" s="100"/>
      <c r="K7" s="100"/>
      <c r="L7" s="100"/>
      <c r="M7" s="107"/>
    </row>
    <row r="8" spans="1:14" ht="15" customHeight="1" x14ac:dyDescent="0.3">
      <c r="B8" s="99" t="s">
        <v>132</v>
      </c>
      <c r="C8" s="102">
        <v>0.33541252233723323</v>
      </c>
      <c r="D8" s="102">
        <v>0.43595846458989618</v>
      </c>
      <c r="E8" s="102">
        <v>0.55538380095288509</v>
      </c>
      <c r="F8" s="102">
        <v>0.63377810272345092</v>
      </c>
      <c r="G8" s="102">
        <v>0.69932217231523075</v>
      </c>
      <c r="H8" s="102">
        <v>0.78983922042558397</v>
      </c>
      <c r="I8" s="102">
        <v>0.81722722248539392</v>
      </c>
      <c r="J8" s="102">
        <v>0.87221319691680199</v>
      </c>
      <c r="K8" s="102">
        <v>0.89367279621586593</v>
      </c>
      <c r="L8" s="102">
        <v>0.95697359055828735</v>
      </c>
      <c r="M8" s="102">
        <v>0.79252592147487122</v>
      </c>
    </row>
    <row r="9" spans="1:14" x14ac:dyDescent="0.3">
      <c r="B9" s="105" t="s">
        <v>133</v>
      </c>
      <c r="C9" s="103">
        <v>0.19532013891230318</v>
      </c>
      <c r="D9" s="103">
        <v>0.18870610197176527</v>
      </c>
      <c r="E9" s="103">
        <v>0.1573530968766543</v>
      </c>
      <c r="F9" s="103">
        <v>0.11074757813927984</v>
      </c>
      <c r="G9" s="103">
        <v>7.9804001633319716E-2</v>
      </c>
      <c r="H9" s="103">
        <v>5.846808120056908E-2</v>
      </c>
      <c r="I9" s="103">
        <v>4.0304752881730618E-2</v>
      </c>
      <c r="J9" s="103">
        <v>2.269768299286809E-2</v>
      </c>
      <c r="K9" s="103">
        <v>1.7092446241499724E-2</v>
      </c>
      <c r="L9" s="103">
        <v>8.6480803494587387E-3</v>
      </c>
      <c r="M9" s="103">
        <v>5.7187056522239411E-2</v>
      </c>
    </row>
    <row r="10" spans="1:14" x14ac:dyDescent="0.3">
      <c r="B10" s="108" t="s">
        <v>134</v>
      </c>
      <c r="C10" s="104">
        <v>0.46926733875046361</v>
      </c>
      <c r="D10" s="104">
        <v>0.37533543343833858</v>
      </c>
      <c r="E10" s="104">
        <v>0.28726310217046058</v>
      </c>
      <c r="F10" s="104">
        <v>0.25547431913726926</v>
      </c>
      <c r="G10" s="104">
        <v>0.22087382605144956</v>
      </c>
      <c r="H10" s="104">
        <v>0.15169269837384694</v>
      </c>
      <c r="I10" s="104">
        <v>0.14246802463287542</v>
      </c>
      <c r="J10" s="104">
        <v>0.10508912009032986</v>
      </c>
      <c r="K10" s="104">
        <v>8.923475754263438E-2</v>
      </c>
      <c r="L10" s="104">
        <v>3.4378329092253947E-2</v>
      </c>
      <c r="M10" s="104">
        <v>0.1502870220028894</v>
      </c>
    </row>
    <row r="12" spans="1:14" x14ac:dyDescent="0.3">
      <c r="B12" s="109" t="s">
        <v>137</v>
      </c>
      <c r="C12" s="95"/>
      <c r="D12" s="95"/>
      <c r="E12" s="95"/>
      <c r="F12" s="95"/>
      <c r="G12" s="95"/>
      <c r="H12" s="95"/>
      <c r="I12" s="95"/>
      <c r="J12" s="95"/>
      <c r="K12" s="95"/>
      <c r="L12" s="95"/>
      <c r="M12" s="96"/>
    </row>
    <row r="13" spans="1:14" ht="103.05" customHeight="1" x14ac:dyDescent="0.3">
      <c r="B13" s="312" t="s">
        <v>136</v>
      </c>
      <c r="C13" s="312"/>
      <c r="D13" s="312"/>
      <c r="E13" s="312"/>
      <c r="F13" s="312"/>
      <c r="G13" s="312"/>
      <c r="H13" s="312"/>
      <c r="I13" s="312"/>
      <c r="J13" s="312"/>
      <c r="K13" s="312"/>
      <c r="L13" s="312"/>
      <c r="M13" s="312"/>
    </row>
  </sheetData>
  <mergeCells count="2">
    <mergeCell ref="B1:N1"/>
    <mergeCell ref="B13:M13"/>
  </mergeCells>
  <hyperlinks>
    <hyperlink ref="B12" r:id="rId1" display="https://www.ons.gov.uk/peoplepopulationandcommunity/personalandhouseholdfinances/incomeandwealth/bulletins/theeffectsoftaxesandbenefitsonhouseholdincome/financialyearending2020" xr:uid="{61535376-B4CE-4EDF-9135-BB7FB1C0671F}"/>
    <hyperlink ref="A1" location="Contents!A1" display="BACK TO CONTENTS " xr:uid="{C0C5C80A-49FA-4830-9BB1-39F4722C0D6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03CE4-D20D-48DC-B816-C8E1D608DF53}">
  <dimension ref="A1:O16"/>
  <sheetViews>
    <sheetView topLeftCell="A7" workbookViewId="0">
      <selection activeCell="B11" sqref="B11:N11"/>
    </sheetView>
  </sheetViews>
  <sheetFormatPr defaultRowHeight="15.6" x14ac:dyDescent="0.3"/>
  <cols>
    <col min="1" max="1" width="18.21875" customWidth="1"/>
    <col min="2" max="2" width="54.77734375" style="2" customWidth="1"/>
    <col min="3" max="11" width="8.77734375" style="2" bestFit="1" customWidth="1"/>
    <col min="12" max="12" width="9" style="2" bestFit="1" customWidth="1"/>
    <col min="13" max="13" width="15.21875" style="2" customWidth="1"/>
    <col min="14" max="15" width="8.77734375" style="2"/>
  </cols>
  <sheetData>
    <row r="1" spans="1:14" ht="16.2" thickTop="1" x14ac:dyDescent="0.3">
      <c r="A1" s="1" t="s">
        <v>497</v>
      </c>
      <c r="B1" s="319" t="s">
        <v>138</v>
      </c>
      <c r="C1" s="320"/>
      <c r="D1" s="320"/>
      <c r="E1" s="320"/>
      <c r="F1" s="320"/>
      <c r="G1" s="320"/>
      <c r="H1" s="320"/>
      <c r="I1" s="320"/>
      <c r="J1" s="320"/>
      <c r="K1" s="320"/>
      <c r="L1" s="320"/>
      <c r="M1" s="321"/>
    </row>
    <row r="2" spans="1:14" ht="16.2" thickBot="1" x14ac:dyDescent="0.35">
      <c r="B2" s="322" t="s">
        <v>139</v>
      </c>
      <c r="C2" s="323"/>
      <c r="D2" s="323"/>
      <c r="E2" s="323"/>
      <c r="F2" s="323"/>
      <c r="G2" s="323"/>
      <c r="H2" s="323"/>
      <c r="I2" s="323"/>
      <c r="J2" s="323"/>
      <c r="K2" s="323"/>
      <c r="L2" s="323"/>
      <c r="M2" s="324"/>
    </row>
    <row r="3" spans="1:14" ht="16.2" thickTop="1" x14ac:dyDescent="0.3">
      <c r="M3" s="110"/>
    </row>
    <row r="4" spans="1:14" ht="31.2" x14ac:dyDescent="0.3">
      <c r="B4" s="97"/>
      <c r="C4" s="98" t="s">
        <v>118</v>
      </c>
      <c r="D4" s="98" t="s">
        <v>119</v>
      </c>
      <c r="E4" s="98" t="s">
        <v>120</v>
      </c>
      <c r="F4" s="98" t="s">
        <v>121</v>
      </c>
      <c r="G4" s="98" t="s">
        <v>122</v>
      </c>
      <c r="H4" s="98" t="s">
        <v>123</v>
      </c>
      <c r="I4" s="98" t="s">
        <v>124</v>
      </c>
      <c r="J4" s="98" t="s">
        <v>125</v>
      </c>
      <c r="K4" s="98" t="s">
        <v>126</v>
      </c>
      <c r="L4" s="98" t="s">
        <v>127</v>
      </c>
      <c r="M4" s="98" t="s">
        <v>128</v>
      </c>
    </row>
    <row r="5" spans="1:14" x14ac:dyDescent="0.3">
      <c r="B5" s="99" t="s">
        <v>129</v>
      </c>
      <c r="C5" s="100">
        <v>9948</v>
      </c>
      <c r="D5" s="100">
        <v>18683</v>
      </c>
      <c r="E5" s="100">
        <v>26228</v>
      </c>
      <c r="F5" s="100">
        <v>34674</v>
      </c>
      <c r="G5" s="100">
        <v>42816</v>
      </c>
      <c r="H5" s="100">
        <v>51631</v>
      </c>
      <c r="I5" s="100">
        <v>62106</v>
      </c>
      <c r="J5" s="100">
        <v>75702</v>
      </c>
      <c r="K5" s="100">
        <v>92387</v>
      </c>
      <c r="L5" s="100">
        <v>205712</v>
      </c>
      <c r="M5" s="100">
        <v>61989</v>
      </c>
    </row>
    <row r="6" spans="1:14" x14ac:dyDescent="0.3">
      <c r="B6" s="105" t="s">
        <v>130</v>
      </c>
      <c r="C6" s="106">
        <v>5793</v>
      </c>
      <c r="D6" s="106">
        <v>8087</v>
      </c>
      <c r="E6" s="106">
        <v>7431</v>
      </c>
      <c r="F6" s="106">
        <v>6059</v>
      </c>
      <c r="G6" s="106">
        <v>4886</v>
      </c>
      <c r="H6" s="106">
        <v>3822</v>
      </c>
      <c r="I6" s="106">
        <v>3063</v>
      </c>
      <c r="J6" s="106">
        <v>1970</v>
      </c>
      <c r="K6" s="106">
        <v>1767</v>
      </c>
      <c r="L6" s="106">
        <v>1859</v>
      </c>
      <c r="M6" s="106">
        <v>4473</v>
      </c>
    </row>
    <row r="7" spans="1:14" x14ac:dyDescent="0.3">
      <c r="B7" s="105" t="s">
        <v>131</v>
      </c>
      <c r="C7" s="106">
        <v>13918</v>
      </c>
      <c r="D7" s="106">
        <v>16085</v>
      </c>
      <c r="E7" s="106">
        <v>13566</v>
      </c>
      <c r="F7" s="106">
        <v>13977</v>
      </c>
      <c r="G7" s="106">
        <v>13523</v>
      </c>
      <c r="H7" s="106">
        <v>9916</v>
      </c>
      <c r="I7" s="106">
        <v>10827</v>
      </c>
      <c r="J7" s="106">
        <v>9121</v>
      </c>
      <c r="K7" s="106">
        <v>9225</v>
      </c>
      <c r="L7" s="106">
        <v>7390</v>
      </c>
      <c r="M7" s="106">
        <v>11755</v>
      </c>
    </row>
    <row r="9" spans="1:14" x14ac:dyDescent="0.3">
      <c r="B9" s="2" t="s">
        <v>140</v>
      </c>
      <c r="C9" s="81"/>
      <c r="D9" s="81"/>
      <c r="E9" s="81"/>
      <c r="F9" s="81"/>
      <c r="G9" s="81"/>
    </row>
    <row r="10" spans="1:14" s="2" customFormat="1" x14ac:dyDescent="0.3">
      <c r="B10" s="112" t="s">
        <v>141</v>
      </c>
      <c r="C10" s="81"/>
      <c r="D10" s="81"/>
      <c r="E10" s="81"/>
      <c r="F10" s="81"/>
      <c r="G10" s="81"/>
    </row>
    <row r="11" spans="1:14" ht="82.5" customHeight="1" x14ac:dyDescent="0.3">
      <c r="B11" s="312" t="s">
        <v>136</v>
      </c>
      <c r="C11" s="312"/>
      <c r="D11" s="312"/>
      <c r="E11" s="312"/>
      <c r="F11" s="312"/>
      <c r="G11" s="312"/>
      <c r="H11" s="312"/>
      <c r="I11" s="312"/>
      <c r="J11" s="312"/>
      <c r="K11" s="312"/>
      <c r="L11" s="312"/>
      <c r="M11" s="312"/>
      <c r="N11" s="312"/>
    </row>
    <row r="14" spans="1:14" x14ac:dyDescent="0.3">
      <c r="C14" s="111"/>
    </row>
    <row r="15" spans="1:14" x14ac:dyDescent="0.3">
      <c r="C15" s="111"/>
    </row>
    <row r="16" spans="1:14" x14ac:dyDescent="0.3">
      <c r="C16" s="81"/>
    </row>
  </sheetData>
  <mergeCells count="3">
    <mergeCell ref="B1:M1"/>
    <mergeCell ref="B2:M2"/>
    <mergeCell ref="B11:N11"/>
  </mergeCells>
  <hyperlinks>
    <hyperlink ref="B10" r:id="rId1" xr:uid="{51615F93-1309-4098-BB14-3EE060B675A0}"/>
    <hyperlink ref="A1" location="Contents!A1" display="BACK TO CONTENTS " xr:uid="{EFB8BE35-938D-4B04-9AD5-520ED02265C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5EC9-1BD3-46E6-8128-0017AB2E5EF1}">
  <dimension ref="A1:I18"/>
  <sheetViews>
    <sheetView topLeftCell="A10" workbookViewId="0">
      <selection activeCell="C12" sqref="C12"/>
    </sheetView>
  </sheetViews>
  <sheetFormatPr defaultColWidth="8.77734375" defaultRowHeight="15.6" x14ac:dyDescent="0.3"/>
  <cols>
    <col min="1" max="1" width="18.6640625" style="2" customWidth="1"/>
    <col min="2" max="2" width="51.6640625" style="2" customWidth="1"/>
    <col min="3" max="3" width="20.77734375" style="2" customWidth="1"/>
    <col min="4" max="16384" width="8.77734375" style="2"/>
  </cols>
  <sheetData>
    <row r="1" spans="1:9" ht="16.8" thickTop="1" thickBot="1" x14ac:dyDescent="0.35">
      <c r="A1" s="1" t="s">
        <v>497</v>
      </c>
      <c r="B1" s="298" t="s">
        <v>142</v>
      </c>
      <c r="C1" s="301"/>
      <c r="D1" s="301"/>
      <c r="E1" s="301"/>
      <c r="F1" s="301"/>
      <c r="G1" s="301"/>
      <c r="H1" s="301"/>
      <c r="I1" s="302"/>
    </row>
    <row r="2" spans="1:9" ht="16.2" thickTop="1" x14ac:dyDescent="0.3"/>
    <row r="4" spans="1:9" x14ac:dyDescent="0.3">
      <c r="B4" s="113"/>
      <c r="C4" s="116" t="s">
        <v>143</v>
      </c>
    </row>
    <row r="5" spans="1:9" x14ac:dyDescent="0.3">
      <c r="B5" s="46" t="s">
        <v>144</v>
      </c>
      <c r="C5" s="117">
        <v>39469.244604316547</v>
      </c>
    </row>
    <row r="6" spans="1:9" x14ac:dyDescent="0.3">
      <c r="B6" s="46" t="s">
        <v>145</v>
      </c>
      <c r="C6" s="117">
        <v>7007.0057837940112</v>
      </c>
    </row>
    <row r="7" spans="1:9" x14ac:dyDescent="0.3">
      <c r="B7" s="46"/>
      <c r="C7" s="48"/>
    </row>
    <row r="8" spans="1:9" x14ac:dyDescent="0.3">
      <c r="B8" s="46"/>
      <c r="C8" s="118" t="s">
        <v>143</v>
      </c>
    </row>
    <row r="9" spans="1:9" x14ac:dyDescent="0.3">
      <c r="B9" s="46" t="s">
        <v>146</v>
      </c>
      <c r="C9" s="117">
        <v>39469.244604316547</v>
      </c>
    </row>
    <row r="10" spans="1:9" x14ac:dyDescent="0.3">
      <c r="B10" s="46" t="s">
        <v>147</v>
      </c>
      <c r="C10" s="117">
        <v>46476.250388110559</v>
      </c>
    </row>
    <row r="11" spans="1:9" x14ac:dyDescent="0.3">
      <c r="B11" s="84"/>
      <c r="C11" s="119">
        <v>7007.0057837940112</v>
      </c>
    </row>
    <row r="13" spans="1:9" ht="53.55" customHeight="1" x14ac:dyDescent="0.3">
      <c r="B13" s="312" t="s">
        <v>149</v>
      </c>
      <c r="C13" s="312"/>
      <c r="D13" s="312"/>
      <c r="E13" s="312"/>
      <c r="F13" s="312"/>
      <c r="G13" s="312"/>
    </row>
    <row r="14" spans="1:9" x14ac:dyDescent="0.3">
      <c r="B14" s="1" t="s">
        <v>150</v>
      </c>
    </row>
    <row r="15" spans="1:9" x14ac:dyDescent="0.3">
      <c r="B15" s="1" t="s">
        <v>151</v>
      </c>
    </row>
    <row r="16" spans="1:9" x14ac:dyDescent="0.3">
      <c r="B16" s="1" t="s">
        <v>152</v>
      </c>
    </row>
    <row r="17" spans="2:7" x14ac:dyDescent="0.3">
      <c r="B17" s="1" t="s">
        <v>153</v>
      </c>
    </row>
    <row r="18" spans="2:7" ht="52.05" customHeight="1" x14ac:dyDescent="0.3">
      <c r="B18" s="312" t="s">
        <v>148</v>
      </c>
      <c r="C18" s="312"/>
      <c r="D18" s="312"/>
      <c r="E18" s="312"/>
      <c r="F18" s="312"/>
      <c r="G18" s="312"/>
    </row>
  </sheetData>
  <mergeCells count="2">
    <mergeCell ref="B18:G18"/>
    <mergeCell ref="B13:G13"/>
  </mergeCells>
  <hyperlinks>
    <hyperlink ref="B14" r:id="rId1" display="https://www.ons.gov.uk/peoplepopulationandcommunity/birthsdeathsandmarriages/families/bulletins/familiesandhouseholds/2019" xr:uid="{720A6054-7EF1-4556-8593-547094494205}"/>
    <hyperlink ref="B15" r:id="rId2" display="https://www.ons.gov.uk/economy/grossdomesticproductgdp/timeseries/ybha/qna" xr:uid="{FF206A9F-A5CC-478A-8BEE-DEAF1B3F8FD3}"/>
    <hyperlink ref="B16" r:id="rId3" display="https://www.ons.gov.uk/search?q=Home+Economy+Gross+Value+Added+%28GVA%29+UK+%28S.1%29" xr:uid="{3DCB30FF-F246-4494-81D9-C2587CAF4E48}"/>
    <hyperlink ref="B17" r:id="rId4" display="https://www.ons.gov.uk/economy/grossvalueaddedgva/timeseries/haea/bb" xr:uid="{336C10EC-E952-4A75-B6EF-AE63F2AEFEE6}"/>
    <hyperlink ref="A1" location="Contents!A1" display="BACK TO CONTENTS " xr:uid="{9B3E21C9-E110-4612-BD2A-5AD25953C20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453F-9337-4648-BEBC-8275CBE9EBEA}">
  <dimension ref="A1:M10"/>
  <sheetViews>
    <sheetView workbookViewId="0">
      <selection activeCell="B9" sqref="B9"/>
    </sheetView>
  </sheetViews>
  <sheetFormatPr defaultColWidth="8.77734375" defaultRowHeight="15.6" x14ac:dyDescent="0.3"/>
  <cols>
    <col min="1" max="1" width="17.6640625" style="2" customWidth="1"/>
    <col min="2" max="2" width="38.5546875" style="2" customWidth="1"/>
    <col min="3" max="3" width="13.44140625" style="2" customWidth="1"/>
    <col min="4" max="11" width="8.77734375" style="2"/>
    <col min="12" max="12" width="14.77734375" style="2" customWidth="1"/>
    <col min="13" max="16384" width="8.77734375" style="2"/>
  </cols>
  <sheetData>
    <row r="1" spans="1:13" ht="16.8" thickTop="1" thickBot="1" x14ac:dyDescent="0.35">
      <c r="A1" s="109" t="s">
        <v>497</v>
      </c>
      <c r="B1" s="309" t="s">
        <v>154</v>
      </c>
      <c r="C1" s="310"/>
      <c r="D1" s="310"/>
      <c r="E1" s="310"/>
      <c r="F1" s="310"/>
      <c r="G1" s="310"/>
      <c r="H1" s="310"/>
      <c r="I1" s="310"/>
      <c r="J1" s="310"/>
      <c r="K1" s="310"/>
      <c r="L1" s="311"/>
    </row>
    <row r="2" spans="1:13" ht="16.2" thickTop="1" x14ac:dyDescent="0.3"/>
    <row r="4" spans="1:13" ht="46.8" x14ac:dyDescent="0.3">
      <c r="B4" s="113"/>
      <c r="C4" s="303" t="s">
        <v>155</v>
      </c>
      <c r="D4" s="304" t="s">
        <v>119</v>
      </c>
      <c r="E4" s="304" t="s">
        <v>120</v>
      </c>
      <c r="F4" s="304" t="s">
        <v>121</v>
      </c>
      <c r="G4" s="304" t="s">
        <v>122</v>
      </c>
      <c r="H4" s="304" t="s">
        <v>123</v>
      </c>
      <c r="I4" s="304" t="s">
        <v>124</v>
      </c>
      <c r="J4" s="304" t="s">
        <v>125</v>
      </c>
      <c r="K4" s="304" t="s">
        <v>126</v>
      </c>
      <c r="L4" s="304" t="s">
        <v>156</v>
      </c>
      <c r="M4" s="304" t="s">
        <v>60</v>
      </c>
    </row>
    <row r="5" spans="1:13" x14ac:dyDescent="0.3">
      <c r="B5" s="84"/>
      <c r="C5" s="121" t="s">
        <v>3</v>
      </c>
      <c r="D5" s="121" t="s">
        <v>3</v>
      </c>
      <c r="E5" s="121" t="s">
        <v>3</v>
      </c>
      <c r="F5" s="121" t="s">
        <v>3</v>
      </c>
      <c r="G5" s="121" t="s">
        <v>3</v>
      </c>
      <c r="H5" s="121" t="s">
        <v>3</v>
      </c>
      <c r="I5" s="121" t="s">
        <v>3</v>
      </c>
      <c r="J5" s="121" t="s">
        <v>3</v>
      </c>
      <c r="K5" s="121" t="s">
        <v>3</v>
      </c>
      <c r="L5" s="121" t="s">
        <v>3</v>
      </c>
      <c r="M5" s="121" t="s">
        <v>3</v>
      </c>
    </row>
    <row r="6" spans="1:13" x14ac:dyDescent="0.3">
      <c r="B6" s="122" t="s">
        <v>157</v>
      </c>
      <c r="C6" s="123">
        <v>3.3727041600543545E-2</v>
      </c>
      <c r="D6" s="123">
        <v>5.4960011087226472E-2</v>
      </c>
      <c r="E6" s="123">
        <v>7.6796146045746944E-2</v>
      </c>
      <c r="F6" s="123">
        <v>8.0462261753912731E-2</v>
      </c>
      <c r="G6" s="123">
        <v>8.2799132989919061E-2</v>
      </c>
      <c r="H6" s="123">
        <v>9.4679652528797217E-2</v>
      </c>
      <c r="I6" s="123">
        <v>9.6297264420466516E-2</v>
      </c>
      <c r="J6" s="123">
        <v>0.10368755748417015</v>
      </c>
      <c r="K6" s="123">
        <v>0.12736371233540647</v>
      </c>
      <c r="L6" s="123">
        <v>0.2492272197538109</v>
      </c>
      <c r="M6" s="123">
        <f>SUM(C6:L6)</f>
        <v>1</v>
      </c>
    </row>
    <row r="9" spans="1:13" x14ac:dyDescent="0.3">
      <c r="B9" s="2" t="s">
        <v>158</v>
      </c>
    </row>
    <row r="10" spans="1:13" x14ac:dyDescent="0.3">
      <c r="B10" s="109" t="s">
        <v>137</v>
      </c>
    </row>
  </sheetData>
  <mergeCells count="1">
    <mergeCell ref="B1:L1"/>
  </mergeCells>
  <hyperlinks>
    <hyperlink ref="B10" r:id="rId1" display="https://www.ons.gov.uk/peoplepopulationandcommunity/personalandhouseholdfinances/incomeandwealth/bulletins/theeffectsoftaxesandbenefitsonhouseholdincome/financialyearending2020" xr:uid="{DD05D8B4-D60A-4A45-9B25-B7C64BDE2119}"/>
    <hyperlink ref="A1" location="Contents!A1" display="BACK TO CONTENTS " xr:uid="{614AC27F-1D43-4BBA-AABE-A57A2EF7CA7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3F756-4C50-48E9-A628-80740A7A7AAD}">
  <dimension ref="A1:F19"/>
  <sheetViews>
    <sheetView topLeftCell="A10" workbookViewId="0">
      <selection activeCell="K12" sqref="K12"/>
    </sheetView>
  </sheetViews>
  <sheetFormatPr defaultColWidth="8.77734375" defaultRowHeight="15.6" x14ac:dyDescent="0.3"/>
  <cols>
    <col min="1" max="1" width="19.109375" style="2" customWidth="1"/>
    <col min="2" max="2" width="20" style="2" customWidth="1"/>
    <col min="3" max="3" width="23.44140625" style="2" customWidth="1"/>
    <col min="4" max="4" width="16.21875" style="2" customWidth="1"/>
    <col min="5" max="5" width="16" style="2" customWidth="1"/>
    <col min="6" max="6" width="20.109375" style="2" customWidth="1"/>
    <col min="7" max="16384" width="8.77734375" style="2"/>
  </cols>
  <sheetData>
    <row r="1" spans="1:6" ht="16.8" thickTop="1" thickBot="1" x14ac:dyDescent="0.35">
      <c r="A1" s="1" t="s">
        <v>497</v>
      </c>
      <c r="B1" s="309" t="s">
        <v>159</v>
      </c>
      <c r="C1" s="310"/>
      <c r="D1" s="310"/>
      <c r="E1" s="310"/>
      <c r="F1" s="311"/>
    </row>
    <row r="2" spans="1:6" ht="16.2" thickTop="1" x14ac:dyDescent="0.3"/>
    <row r="3" spans="1:6" x14ac:dyDescent="0.3">
      <c r="B3" s="113" t="s">
        <v>160</v>
      </c>
      <c r="C3" s="97" t="s">
        <v>161</v>
      </c>
      <c r="D3" s="97" t="s">
        <v>161</v>
      </c>
      <c r="E3" s="97" t="s">
        <v>161</v>
      </c>
      <c r="F3" s="125" t="s">
        <v>60</v>
      </c>
    </row>
    <row r="4" spans="1:6" x14ac:dyDescent="0.3">
      <c r="B4" s="45"/>
      <c r="C4" s="89" t="s">
        <v>162</v>
      </c>
      <c r="D4" s="89" t="s">
        <v>163</v>
      </c>
      <c r="E4" s="89" t="s">
        <v>164</v>
      </c>
      <c r="F4" s="128"/>
    </row>
    <row r="5" spans="1:6" x14ac:dyDescent="0.3">
      <c r="B5" s="208" t="s">
        <v>118</v>
      </c>
      <c r="C5" s="126">
        <v>-170.19667170953102</v>
      </c>
      <c r="D5" s="126">
        <v>1506.0514372163389</v>
      </c>
      <c r="E5" s="126">
        <v>3507.9425113464449</v>
      </c>
      <c r="F5" s="90">
        <v>4843.7972768532527</v>
      </c>
    </row>
    <row r="6" spans="1:6" x14ac:dyDescent="0.3">
      <c r="B6" s="208" t="s">
        <v>119</v>
      </c>
      <c r="C6" s="126">
        <v>794.47388342165027</v>
      </c>
      <c r="D6" s="126">
        <v>7062.8311884935656</v>
      </c>
      <c r="E6" s="126">
        <v>20450.416351249052</v>
      </c>
      <c r="F6" s="90">
        <v>28307.721423164268</v>
      </c>
    </row>
    <row r="7" spans="1:6" x14ac:dyDescent="0.3">
      <c r="B7" s="208" t="s">
        <v>120</v>
      </c>
      <c r="C7" s="126">
        <v>14756.715853197124</v>
      </c>
      <c r="D7" s="126">
        <v>24445.327279606507</v>
      </c>
      <c r="E7" s="126">
        <v>34065.077563374951</v>
      </c>
      <c r="F7" s="90">
        <v>73267.120696178579</v>
      </c>
    </row>
    <row r="8" spans="1:6" x14ac:dyDescent="0.3">
      <c r="B8" s="208" t="s">
        <v>121</v>
      </c>
      <c r="C8" s="126">
        <v>53866.43965191071</v>
      </c>
      <c r="D8" s="126">
        <v>50391.600454029511</v>
      </c>
      <c r="E8" s="126">
        <v>43732.122587968217</v>
      </c>
      <c r="F8" s="90">
        <v>147990.16269390844</v>
      </c>
    </row>
    <row r="9" spans="1:6" x14ac:dyDescent="0.3">
      <c r="B9" s="208" t="s">
        <v>122</v>
      </c>
      <c r="C9" s="126">
        <v>109691.25993189558</v>
      </c>
      <c r="D9" s="126">
        <v>75438.895194854325</v>
      </c>
      <c r="E9" s="126">
        <v>61757.094211123738</v>
      </c>
      <c r="F9" s="90">
        <v>246887.24933787363</v>
      </c>
    </row>
    <row r="10" spans="1:6" x14ac:dyDescent="0.3">
      <c r="B10" s="208" t="s">
        <v>123</v>
      </c>
      <c r="C10" s="126">
        <v>171740.16641452344</v>
      </c>
      <c r="D10" s="126">
        <v>116508.69894099848</v>
      </c>
      <c r="E10" s="126">
        <v>78323.373676248113</v>
      </c>
      <c r="F10" s="90">
        <v>366572.23903177003</v>
      </c>
    </row>
    <row r="11" spans="1:6" x14ac:dyDescent="0.3">
      <c r="B11" s="208" t="s">
        <v>124</v>
      </c>
      <c r="C11" s="126">
        <v>222935.32526475037</v>
      </c>
      <c r="D11" s="126">
        <v>194489.78819969742</v>
      </c>
      <c r="E11" s="126">
        <v>104597.20121028749</v>
      </c>
      <c r="F11" s="90">
        <v>522022.3146747353</v>
      </c>
    </row>
    <row r="12" spans="1:6" x14ac:dyDescent="0.3">
      <c r="B12" s="208" t="s">
        <v>125</v>
      </c>
      <c r="C12" s="126">
        <v>305208.25444907229</v>
      </c>
      <c r="D12" s="126">
        <v>294749.71601666033</v>
      </c>
      <c r="E12" s="126">
        <v>142839.07610753505</v>
      </c>
      <c r="F12" s="90">
        <v>742797.04657326767</v>
      </c>
    </row>
    <row r="13" spans="1:6" x14ac:dyDescent="0.3">
      <c r="B13" s="208" t="s">
        <v>126</v>
      </c>
      <c r="C13" s="126">
        <v>401100.6813020439</v>
      </c>
      <c r="D13" s="126">
        <v>509503.02800908405</v>
      </c>
      <c r="E13" s="126">
        <v>211992.42997728987</v>
      </c>
      <c r="F13" s="90">
        <v>1122596.1392884178</v>
      </c>
    </row>
    <row r="14" spans="1:6" x14ac:dyDescent="0.3">
      <c r="B14" s="305" t="s">
        <v>127</v>
      </c>
      <c r="C14" s="127">
        <v>785666.54049962154</v>
      </c>
      <c r="D14" s="127">
        <v>1165181.3020439062</v>
      </c>
      <c r="E14" s="127">
        <v>554515.51854655542</v>
      </c>
      <c r="F14" s="90">
        <v>2505363.3610900831</v>
      </c>
    </row>
    <row r="15" spans="1:6" x14ac:dyDescent="0.3">
      <c r="B15" s="305" t="s">
        <v>165</v>
      </c>
      <c r="C15" s="127">
        <v>206521.49235659148</v>
      </c>
      <c r="D15" s="127">
        <v>243872.06750416226</v>
      </c>
      <c r="E15" s="127">
        <v>125553.99576207047</v>
      </c>
      <c r="F15" s="92">
        <v>575947.55562282423</v>
      </c>
    </row>
    <row r="17" spans="2:6" ht="43.95" customHeight="1" x14ac:dyDescent="0.3">
      <c r="B17" s="312" t="s">
        <v>168</v>
      </c>
      <c r="C17" s="312"/>
      <c r="D17" s="312"/>
      <c r="E17" s="312"/>
      <c r="F17" s="312"/>
    </row>
    <row r="18" spans="2:6" ht="16.05" customHeight="1" x14ac:dyDescent="0.3">
      <c r="B18" s="109" t="s">
        <v>169</v>
      </c>
      <c r="C18" s="24"/>
      <c r="D18" s="24"/>
      <c r="E18" s="24"/>
      <c r="F18" s="24"/>
    </row>
    <row r="19" spans="2:6" x14ac:dyDescent="0.3">
      <c r="B19" s="2" t="s">
        <v>167</v>
      </c>
    </row>
  </sheetData>
  <mergeCells count="2">
    <mergeCell ref="B1:F1"/>
    <mergeCell ref="B17:F17"/>
  </mergeCells>
  <hyperlinks>
    <hyperlink ref="B18" r:id="rId1" display="https://www.ons.gov.uk/peoplepopulationandcommunity/personalandhouseholdfinances/incomeandwealth/bulletins/totalwealthingreatbritain/april2018tomarch2020" xr:uid="{8A091DF5-B76A-4D31-9CFE-C03461D3EC17}"/>
    <hyperlink ref="A1" location="Contents!A1" display="BACK TO CONTENTS " xr:uid="{BBC02AB6-2C78-4D4A-AADA-6CE8A343555B}"/>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37DA-11B7-4F22-8D2C-55D0781630EF}">
  <dimension ref="A1:G25"/>
  <sheetViews>
    <sheetView topLeftCell="A10" zoomScaleNormal="100" workbookViewId="0">
      <selection activeCell="B20" sqref="B20"/>
    </sheetView>
  </sheetViews>
  <sheetFormatPr defaultRowHeight="14.4" x14ac:dyDescent="0.3"/>
  <cols>
    <col min="1" max="1" width="18.21875" customWidth="1"/>
    <col min="2" max="2" width="24.44140625" customWidth="1"/>
    <col min="3" max="3" width="28.77734375" customWidth="1"/>
    <col min="4" max="4" width="37.44140625" customWidth="1"/>
  </cols>
  <sheetData>
    <row r="1" spans="1:7" ht="15" thickBot="1" x14ac:dyDescent="0.35">
      <c r="A1" s="1" t="s">
        <v>497</v>
      </c>
    </row>
    <row r="2" spans="1:7" ht="16.8" thickTop="1" thickBot="1" x14ac:dyDescent="0.35">
      <c r="B2" s="309" t="s">
        <v>170</v>
      </c>
      <c r="C2" s="310"/>
      <c r="D2" s="310"/>
      <c r="E2" s="301"/>
      <c r="F2" s="301"/>
      <c r="G2" s="302"/>
    </row>
    <row r="3" spans="1:7" ht="15" thickTop="1" x14ac:dyDescent="0.3"/>
    <row r="4" spans="1:7" ht="15.6" x14ac:dyDescent="0.3">
      <c r="B4" s="113"/>
      <c r="C4" s="124" t="s">
        <v>171</v>
      </c>
      <c r="D4" s="125" t="s">
        <v>161</v>
      </c>
    </row>
    <row r="5" spans="1:7" ht="15.6" x14ac:dyDescent="0.3">
      <c r="B5" s="84"/>
      <c r="C5" s="94" t="s">
        <v>3</v>
      </c>
      <c r="D5" s="129" t="s">
        <v>3</v>
      </c>
    </row>
    <row r="6" spans="1:7" ht="15.6" x14ac:dyDescent="0.3">
      <c r="B6" s="208" t="s">
        <v>118</v>
      </c>
      <c r="C6" s="82">
        <v>-1.6209900728535794E-4</v>
      </c>
      <c r="D6" s="83">
        <v>8.4139547479420405E-4</v>
      </c>
    </row>
    <row r="7" spans="1:7" ht="15.6" x14ac:dyDescent="0.3">
      <c r="B7" s="208" t="s">
        <v>119</v>
      </c>
      <c r="C7" s="82">
        <v>5.233245939283997E-3</v>
      </c>
      <c r="D7" s="83">
        <v>4.9134946641979952E-3</v>
      </c>
    </row>
    <row r="8" spans="1:7" ht="15.6" x14ac:dyDescent="0.3">
      <c r="B8" s="208" t="s">
        <v>120</v>
      </c>
      <c r="C8" s="82">
        <v>1.3653296924856595E-2</v>
      </c>
      <c r="D8" s="83">
        <v>1.2722107184861688E-2</v>
      </c>
    </row>
    <row r="9" spans="1:7" ht="15.6" x14ac:dyDescent="0.3">
      <c r="B9" s="208" t="s">
        <v>121</v>
      </c>
      <c r="C9" s="82">
        <v>2.8985003833310707E-2</v>
      </c>
      <c r="D9" s="83">
        <v>2.5697020630909298E-2</v>
      </c>
    </row>
    <row r="10" spans="1:7" ht="15.6" x14ac:dyDescent="0.3">
      <c r="B10" s="208" t="s">
        <v>122</v>
      </c>
      <c r="C10" s="82">
        <v>4.7266747267208045E-2</v>
      </c>
      <c r="D10" s="83">
        <v>4.2869516623654125E-2</v>
      </c>
    </row>
    <row r="11" spans="1:7" ht="15.6" x14ac:dyDescent="0.3">
      <c r="B11" s="208" t="s">
        <v>123</v>
      </c>
      <c r="C11" s="82">
        <v>6.7468395124128028E-2</v>
      </c>
      <c r="D11" s="83">
        <v>6.3675708432389636E-2</v>
      </c>
    </row>
    <row r="12" spans="1:7" ht="15.6" x14ac:dyDescent="0.3">
      <c r="B12" s="208" t="s">
        <v>124</v>
      </c>
      <c r="C12" s="82">
        <v>9.1550967318737103E-2</v>
      </c>
      <c r="D12" s="83">
        <v>9.0678281563893168E-2</v>
      </c>
    </row>
    <row r="13" spans="1:7" ht="15.6" x14ac:dyDescent="0.3">
      <c r="B13" s="208" t="s">
        <v>125</v>
      </c>
      <c r="C13" s="82">
        <v>0.12451543089212465</v>
      </c>
      <c r="D13" s="83">
        <v>0.12888172254092367</v>
      </c>
    </row>
    <row r="14" spans="1:7" ht="15.6" x14ac:dyDescent="0.3">
      <c r="B14" s="208" t="s">
        <v>126</v>
      </c>
      <c r="C14" s="82">
        <v>0.18271759930897619</v>
      </c>
      <c r="D14" s="83">
        <v>0.19485390780796868</v>
      </c>
    </row>
    <row r="15" spans="1:7" ht="15.6" x14ac:dyDescent="0.3">
      <c r="B15" s="305" t="s">
        <v>127</v>
      </c>
      <c r="C15" s="85">
        <v>0.43877141239866008</v>
      </c>
      <c r="D15" s="86">
        <v>0.43486684507640755</v>
      </c>
    </row>
    <row r="16" spans="1:7" ht="15.6" x14ac:dyDescent="0.3">
      <c r="B16" s="84" t="s">
        <v>172</v>
      </c>
      <c r="C16" s="85">
        <f>SUM(C6:C15)</f>
        <v>1</v>
      </c>
      <c r="D16" s="86">
        <f>SUM(D6:D15)</f>
        <v>1</v>
      </c>
    </row>
    <row r="18" spans="2:2" ht="15" customHeight="1" x14ac:dyDescent="0.3"/>
    <row r="19" spans="2:2" s="2" customFormat="1" ht="15" customHeight="1" x14ac:dyDescent="0.3">
      <c r="B19" s="2" t="s">
        <v>173</v>
      </c>
    </row>
    <row r="20" spans="2:2" s="2" customFormat="1" ht="15" customHeight="1" x14ac:dyDescent="0.3">
      <c r="B20" s="109" t="s">
        <v>174</v>
      </c>
    </row>
    <row r="21" spans="2:2" s="2" customFormat="1" ht="15" customHeight="1" x14ac:dyDescent="0.3">
      <c r="B21" s="2" t="s">
        <v>166</v>
      </c>
    </row>
    <row r="22" spans="2:2" ht="15" customHeight="1" x14ac:dyDescent="0.3"/>
    <row r="23" spans="2:2" ht="15" customHeight="1" x14ac:dyDescent="0.3"/>
    <row r="24" spans="2:2" ht="15" customHeight="1" x14ac:dyDescent="0.3"/>
    <row r="25" spans="2:2" ht="15" customHeight="1" x14ac:dyDescent="0.3"/>
  </sheetData>
  <mergeCells count="1">
    <mergeCell ref="B2:D2"/>
  </mergeCells>
  <hyperlinks>
    <hyperlink ref="B20" r:id="rId1" display="https://www.ons.gov.uk/peoplepopulationandcommunity/personalandhouseholdfinances/incomeandwealth/datasets/individualwealthwealthingreatbritain" xr:uid="{B82580D5-5869-4E16-8BFD-1047262EFB85}"/>
    <hyperlink ref="A1" location="Contents!A1" display="BACK TO CONTENTS " xr:uid="{0FF6B1A7-74A5-49C0-A381-052DB5AFE746}"/>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8262D-03C5-43DA-A32B-6564F7D33379}">
  <dimension ref="A1:F14"/>
  <sheetViews>
    <sheetView topLeftCell="A7" workbookViewId="0">
      <selection activeCell="D18" sqref="D18"/>
    </sheetView>
  </sheetViews>
  <sheetFormatPr defaultColWidth="8.77734375" defaultRowHeight="15.6" x14ac:dyDescent="0.3"/>
  <cols>
    <col min="1" max="1" width="18.77734375" style="2" customWidth="1"/>
    <col min="2" max="2" width="39.33203125" style="2" customWidth="1"/>
    <col min="3" max="3" width="25.6640625" style="2" customWidth="1"/>
    <col min="4" max="4" width="17.6640625" style="2" customWidth="1"/>
    <col min="5" max="5" width="8.77734375" style="2"/>
    <col min="6" max="6" width="21.77734375" style="2" customWidth="1"/>
    <col min="7" max="16384" width="8.77734375" style="2"/>
  </cols>
  <sheetData>
    <row r="1" spans="1:6" ht="16.8" thickTop="1" thickBot="1" x14ac:dyDescent="0.35">
      <c r="A1" s="1" t="s">
        <v>497</v>
      </c>
      <c r="B1" s="309" t="s">
        <v>175</v>
      </c>
      <c r="C1" s="310"/>
      <c r="D1" s="310"/>
      <c r="E1" s="310"/>
      <c r="F1" s="311"/>
    </row>
    <row r="2" spans="1:6" ht="16.2" thickTop="1" x14ac:dyDescent="0.3"/>
    <row r="3" spans="1:6" x14ac:dyDescent="0.3">
      <c r="B3" s="113"/>
      <c r="C3" s="135"/>
      <c r="D3" s="136" t="s">
        <v>177</v>
      </c>
      <c r="E3" s="136"/>
      <c r="F3" s="135"/>
    </row>
    <row r="4" spans="1:6" ht="31.2" x14ac:dyDescent="0.3">
      <c r="B4" s="131" t="s">
        <v>178</v>
      </c>
      <c r="C4" s="137"/>
      <c r="D4" s="138" t="s">
        <v>179</v>
      </c>
      <c r="E4" s="138"/>
      <c r="F4" s="137" t="s">
        <v>180</v>
      </c>
    </row>
    <row r="5" spans="1:6" x14ac:dyDescent="0.3">
      <c r="B5" s="84"/>
      <c r="C5" s="139"/>
      <c r="D5" s="140" t="s">
        <v>143</v>
      </c>
      <c r="E5" s="140"/>
      <c r="F5" s="140" t="s">
        <v>66</v>
      </c>
    </row>
    <row r="6" spans="1:6" x14ac:dyDescent="0.3">
      <c r="B6" s="46" t="s">
        <v>181</v>
      </c>
      <c r="C6" s="48" t="s">
        <v>182</v>
      </c>
      <c r="D6" s="117">
        <v>24700</v>
      </c>
      <c r="E6" s="141"/>
      <c r="F6" s="142">
        <v>2968</v>
      </c>
    </row>
    <row r="7" spans="1:6" x14ac:dyDescent="0.3">
      <c r="B7" s="46" t="s">
        <v>183</v>
      </c>
      <c r="C7" s="48" t="s">
        <v>184</v>
      </c>
      <c r="D7" s="117">
        <v>29200</v>
      </c>
      <c r="E7" s="141"/>
      <c r="F7" s="142">
        <v>5675</v>
      </c>
    </row>
    <row r="8" spans="1:6" x14ac:dyDescent="0.3">
      <c r="B8" s="46" t="s">
        <v>185</v>
      </c>
      <c r="C8" s="48" t="s">
        <v>186</v>
      </c>
      <c r="D8" s="117">
        <v>35100</v>
      </c>
      <c r="E8" s="141"/>
      <c r="F8" s="142">
        <v>4536</v>
      </c>
    </row>
    <row r="9" spans="1:6" x14ac:dyDescent="0.3">
      <c r="B9" s="46" t="s">
        <v>187</v>
      </c>
      <c r="C9" s="48" t="s">
        <v>188</v>
      </c>
      <c r="D9" s="117">
        <v>52500</v>
      </c>
      <c r="E9" s="141"/>
      <c r="F9" s="142">
        <v>4214</v>
      </c>
    </row>
    <row r="10" spans="1:6" x14ac:dyDescent="0.3">
      <c r="B10" s="134" t="s">
        <v>189</v>
      </c>
      <c r="C10" s="143" t="s">
        <v>190</v>
      </c>
      <c r="D10" s="144">
        <v>35502.664037626011</v>
      </c>
      <c r="E10" s="144"/>
      <c r="F10" s="144">
        <v>17393</v>
      </c>
    </row>
    <row r="12" spans="1:6" x14ac:dyDescent="0.3">
      <c r="B12" s="2" t="s">
        <v>191</v>
      </c>
    </row>
    <row r="13" spans="1:6" x14ac:dyDescent="0.3">
      <c r="B13" s="109" t="s">
        <v>192</v>
      </c>
    </row>
    <row r="14" spans="1:6" x14ac:dyDescent="0.3">
      <c r="B14" s="2" t="s">
        <v>176</v>
      </c>
    </row>
  </sheetData>
  <mergeCells count="1">
    <mergeCell ref="B1:F1"/>
  </mergeCells>
  <hyperlinks>
    <hyperlink ref="B13" r:id="rId1" location=":~:text=A%20report%20by%20Foundational%20Economy%20Research%20Ltd%20for,have%20been%20paid%20for%20out%20of%20disposable%20income." display="https://foundationaleconomyresearch.com/wp-content/uploads/2022/12/FERL-Report-Jobs-Liveability-for-Karbon-Homes-Sept-2022.pdf - :~:text=A%20report%20by%20Foundational%20Economy%20Research%20Ltd%20for,have%20been%20paid%20for%20out%20of%20disposable%20income." xr:uid="{07C085B8-CE64-4840-8735-C565663AF014}"/>
    <hyperlink ref="A1" location="Contents!A1" display="BACK TO CONTENTS " xr:uid="{4A09416F-6C21-4990-862A-FD3034FD41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12AC2-7FFB-4CDE-B7FD-45C9601404FB}">
  <dimension ref="A1:M2"/>
  <sheetViews>
    <sheetView workbookViewId="0">
      <selection activeCell="N17" sqref="N17"/>
    </sheetView>
  </sheetViews>
  <sheetFormatPr defaultRowHeight="14.4" x14ac:dyDescent="0.3"/>
  <cols>
    <col min="1" max="1" width="17.33203125" customWidth="1"/>
  </cols>
  <sheetData>
    <row r="1" spans="1:13" ht="16.8" thickTop="1" thickBot="1" x14ac:dyDescent="0.35">
      <c r="A1" s="1" t="s">
        <v>497</v>
      </c>
      <c r="B1" s="309" t="s">
        <v>7</v>
      </c>
      <c r="C1" s="310"/>
      <c r="D1" s="310"/>
      <c r="E1" s="310"/>
      <c r="F1" s="310"/>
      <c r="G1" s="310"/>
      <c r="H1" s="310"/>
      <c r="I1" s="310"/>
      <c r="J1" s="310"/>
      <c r="K1" s="310"/>
      <c r="L1" s="310"/>
      <c r="M1" s="311"/>
    </row>
    <row r="2" spans="1:13" ht="15" thickTop="1" x14ac:dyDescent="0.3"/>
  </sheetData>
  <mergeCells count="1">
    <mergeCell ref="B1:M1"/>
  </mergeCells>
  <hyperlinks>
    <hyperlink ref="A1" location="Contents!A1" display="BACK TO CONTENTS " xr:uid="{0B1F9971-8072-4330-9A93-7BC27CE0189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DE4F7-43A0-412F-BA2B-FFB39A03DC6D}">
  <dimension ref="A1:G12"/>
  <sheetViews>
    <sheetView workbookViewId="0">
      <selection activeCell="B11" sqref="B11:G11"/>
    </sheetView>
  </sheetViews>
  <sheetFormatPr defaultColWidth="8.77734375" defaultRowHeight="15.6" x14ac:dyDescent="0.3"/>
  <cols>
    <col min="1" max="1" width="18.77734375" style="2" customWidth="1"/>
    <col min="2" max="2" width="26.77734375" style="2" customWidth="1"/>
    <col min="3" max="3" width="19.77734375" style="2" customWidth="1"/>
    <col min="4" max="4" width="20.77734375" style="2" customWidth="1"/>
    <col min="5" max="5" width="23.21875" style="2" customWidth="1"/>
    <col min="6" max="6" width="17.77734375" style="2" customWidth="1"/>
    <col min="7" max="7" width="19.77734375" style="2" customWidth="1"/>
    <col min="8" max="16384" width="8.77734375" style="2"/>
  </cols>
  <sheetData>
    <row r="1" spans="1:7" ht="16.8" thickTop="1" thickBot="1" x14ac:dyDescent="0.35">
      <c r="A1" s="1" t="s">
        <v>497</v>
      </c>
      <c r="B1" s="309" t="s">
        <v>198</v>
      </c>
      <c r="C1" s="310"/>
      <c r="D1" s="310"/>
      <c r="E1" s="310"/>
      <c r="F1" s="310"/>
      <c r="G1" s="311"/>
    </row>
    <row r="2" spans="1:7" ht="16.2" thickTop="1" x14ac:dyDescent="0.3"/>
    <row r="3" spans="1:7" x14ac:dyDescent="0.3">
      <c r="B3" s="113"/>
      <c r="C3" s="325" t="s">
        <v>199</v>
      </c>
      <c r="D3" s="325"/>
      <c r="E3" s="326" t="s">
        <v>200</v>
      </c>
      <c r="F3" s="326"/>
      <c r="G3" s="150"/>
    </row>
    <row r="4" spans="1:7" ht="40.950000000000003" customHeight="1" x14ac:dyDescent="0.3">
      <c r="B4" s="84"/>
      <c r="C4" s="121" t="s">
        <v>201</v>
      </c>
      <c r="D4" s="121" t="s">
        <v>202</v>
      </c>
      <c r="E4" s="121" t="s">
        <v>202</v>
      </c>
      <c r="F4" s="121" t="s">
        <v>200</v>
      </c>
      <c r="G4" s="145" t="s">
        <v>209</v>
      </c>
    </row>
    <row r="5" spans="1:7" x14ac:dyDescent="0.3">
      <c r="B5" s="46" t="s">
        <v>203</v>
      </c>
      <c r="C5" s="117">
        <v>108683.21188</v>
      </c>
      <c r="D5" s="117">
        <v>756698.10025000002</v>
      </c>
      <c r="E5" s="152">
        <v>648014.88837000006</v>
      </c>
      <c r="F5" s="153">
        <v>5.9624193760991382</v>
      </c>
      <c r="G5" s="146">
        <v>24000.551421111115</v>
      </c>
    </row>
    <row r="6" spans="1:7" x14ac:dyDescent="0.3">
      <c r="B6" s="46" t="s">
        <v>204</v>
      </c>
      <c r="C6" s="117">
        <v>98386.151633999994</v>
      </c>
      <c r="D6" s="117">
        <v>767430.98531000002</v>
      </c>
      <c r="E6" s="152">
        <v>669044.83367600001</v>
      </c>
      <c r="F6" s="153">
        <v>6.8001931426779523</v>
      </c>
      <c r="G6" s="146">
        <v>24779.438284296295</v>
      </c>
    </row>
    <row r="7" spans="1:7" x14ac:dyDescent="0.3">
      <c r="B7" s="84" t="s">
        <v>205</v>
      </c>
      <c r="C7" s="119">
        <v>79966.330828999999</v>
      </c>
      <c r="D7" s="119">
        <v>533964.43145999999</v>
      </c>
      <c r="E7" s="154">
        <v>453998.10063100001</v>
      </c>
      <c r="F7" s="155">
        <v>5.6773656603280891</v>
      </c>
      <c r="G7" s="148">
        <v>16814.744467814817</v>
      </c>
    </row>
    <row r="9" spans="1:7" ht="15.45" customHeight="1" x14ac:dyDescent="0.3">
      <c r="B9" s="312" t="s">
        <v>207</v>
      </c>
      <c r="C9" s="312"/>
      <c r="D9" s="312"/>
      <c r="E9" s="312"/>
      <c r="F9" s="312"/>
      <c r="G9" s="312"/>
    </row>
    <row r="10" spans="1:7" ht="15.45" customHeight="1" x14ac:dyDescent="0.3">
      <c r="B10" s="109" t="s">
        <v>208</v>
      </c>
      <c r="C10" s="24"/>
      <c r="D10" s="24"/>
      <c r="E10" s="24"/>
      <c r="F10" s="24"/>
      <c r="G10" s="24"/>
    </row>
    <row r="11" spans="1:7" ht="16.5" customHeight="1" x14ac:dyDescent="0.3">
      <c r="B11" s="312" t="s">
        <v>206</v>
      </c>
      <c r="C11" s="312"/>
      <c r="D11" s="312"/>
      <c r="E11" s="312"/>
      <c r="F11" s="312"/>
      <c r="G11" s="312"/>
    </row>
    <row r="12" spans="1:7" ht="14.55" customHeight="1" x14ac:dyDescent="0.3">
      <c r="E12" s="133"/>
    </row>
  </sheetData>
  <mergeCells count="5">
    <mergeCell ref="C3:D3"/>
    <mergeCell ref="E3:F3"/>
    <mergeCell ref="B9:G9"/>
    <mergeCell ref="B11:G11"/>
    <mergeCell ref="B1:G1"/>
  </mergeCells>
  <hyperlinks>
    <hyperlink ref="B10" r:id="rId1" display="https://www.ons.gov.uk/peoplepopulationandcommunity/housing/datasets/meanpricepaidforsubnationalgeographieshpssadataset27" xr:uid="{758A26BA-90A2-4E53-8D41-FB4C8B3D7FB5}"/>
    <hyperlink ref="A1" location="Contents!A1" display="BACK TO CONTENTS " xr:uid="{6081076F-4B25-4F8E-BA70-BCACDD4F9EE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1AB6-D031-4377-A27A-96A4461434CE}">
  <dimension ref="A1:G47"/>
  <sheetViews>
    <sheetView workbookViewId="0">
      <selection activeCell="B17" sqref="B17:G17"/>
    </sheetView>
  </sheetViews>
  <sheetFormatPr defaultRowHeight="14.4" x14ac:dyDescent="0.3"/>
  <cols>
    <col min="1" max="1" width="17.33203125" customWidth="1"/>
    <col min="2" max="2" width="18.77734375" customWidth="1"/>
    <col min="3" max="3" width="19.21875" customWidth="1"/>
    <col min="4" max="4" width="17.44140625" customWidth="1"/>
    <col min="5" max="5" width="16.21875" customWidth="1"/>
    <col min="6" max="6" width="14.33203125" customWidth="1"/>
    <col min="7" max="7" width="23.88671875" customWidth="1"/>
  </cols>
  <sheetData>
    <row r="1" spans="1:7" ht="15" thickBot="1" x14ac:dyDescent="0.35">
      <c r="A1" s="1" t="s">
        <v>497</v>
      </c>
    </row>
    <row r="2" spans="1:7" ht="16.8" thickTop="1" thickBot="1" x14ac:dyDescent="0.35">
      <c r="B2" s="309" t="s">
        <v>210</v>
      </c>
      <c r="C2" s="310"/>
      <c r="D2" s="310"/>
      <c r="E2" s="310"/>
      <c r="F2" s="310"/>
      <c r="G2" s="311"/>
    </row>
    <row r="3" spans="1:7" ht="15" thickTop="1" x14ac:dyDescent="0.3"/>
    <row r="4" spans="1:7" ht="15.6" x14ac:dyDescent="0.3">
      <c r="B4" s="327" t="s">
        <v>211</v>
      </c>
      <c r="C4" s="327"/>
      <c r="D4" s="327"/>
      <c r="E4" s="327"/>
      <c r="F4" s="327"/>
      <c r="G4" s="327"/>
    </row>
    <row r="5" spans="1:7" ht="15.6" x14ac:dyDescent="0.3">
      <c r="B5" s="2"/>
      <c r="C5" s="2"/>
      <c r="D5" s="2"/>
      <c r="E5" s="2"/>
      <c r="F5" s="2"/>
      <c r="G5" s="2"/>
    </row>
    <row r="6" spans="1:7" ht="15.6" x14ac:dyDescent="0.3">
      <c r="B6" s="113"/>
      <c r="C6" s="156" t="s">
        <v>184</v>
      </c>
      <c r="D6" s="156" t="s">
        <v>212</v>
      </c>
      <c r="E6" s="156" t="s">
        <v>213</v>
      </c>
      <c r="F6" s="156" t="s">
        <v>214</v>
      </c>
      <c r="G6" s="156" t="s">
        <v>215</v>
      </c>
    </row>
    <row r="7" spans="1:7" ht="15.6" x14ac:dyDescent="0.3">
      <c r="B7" s="46"/>
      <c r="C7" s="128" t="s">
        <v>66</v>
      </c>
      <c r="D7" s="128" t="s">
        <v>66</v>
      </c>
      <c r="E7" s="128" t="s">
        <v>66</v>
      </c>
      <c r="F7" s="128" t="s">
        <v>66</v>
      </c>
      <c r="G7" s="128" t="s">
        <v>66</v>
      </c>
    </row>
    <row r="8" spans="1:7" ht="15.6" x14ac:dyDescent="0.3">
      <c r="B8" s="157">
        <v>43586</v>
      </c>
      <c r="C8" s="117">
        <v>1669</v>
      </c>
      <c r="D8" s="48">
        <v>83</v>
      </c>
      <c r="E8" s="48">
        <v>183</v>
      </c>
      <c r="F8" s="117">
        <v>1337</v>
      </c>
      <c r="G8" s="117">
        <v>16599</v>
      </c>
    </row>
    <row r="9" spans="1:7" ht="15.6" x14ac:dyDescent="0.3">
      <c r="B9" s="157">
        <v>43952</v>
      </c>
      <c r="C9" s="117">
        <v>2283</v>
      </c>
      <c r="D9" s="48">
        <v>137</v>
      </c>
      <c r="E9" s="48">
        <v>324</v>
      </c>
      <c r="F9" s="117">
        <v>1916</v>
      </c>
      <c r="G9" s="117">
        <v>25280</v>
      </c>
    </row>
    <row r="10" spans="1:7" ht="15.6" x14ac:dyDescent="0.3">
      <c r="B10" s="46" t="s">
        <v>216</v>
      </c>
      <c r="C10" s="117">
        <v>2421</v>
      </c>
      <c r="D10" s="48">
        <v>143</v>
      </c>
      <c r="E10" s="48">
        <v>305</v>
      </c>
      <c r="F10" s="117">
        <v>2082</v>
      </c>
      <c r="G10" s="117">
        <v>27001</v>
      </c>
    </row>
    <row r="11" spans="1:7" ht="15.6" x14ac:dyDescent="0.3">
      <c r="B11" s="84" t="s">
        <v>217</v>
      </c>
      <c r="C11" s="119">
        <v>2387</v>
      </c>
      <c r="D11" s="139">
        <v>118</v>
      </c>
      <c r="E11" s="139">
        <v>263</v>
      </c>
      <c r="F11" s="119">
        <v>2125</v>
      </c>
      <c r="G11" s="119">
        <v>26422</v>
      </c>
    </row>
    <row r="12" spans="1:7" ht="15.6" x14ac:dyDescent="0.3">
      <c r="B12" s="2"/>
      <c r="C12" s="2"/>
      <c r="D12" s="2"/>
      <c r="E12" s="2"/>
      <c r="F12" s="2"/>
      <c r="G12" s="2"/>
    </row>
    <row r="13" spans="1:7" ht="15.6" x14ac:dyDescent="0.3">
      <c r="B13" s="2" t="s">
        <v>218</v>
      </c>
      <c r="C13" s="2"/>
      <c r="D13" s="2"/>
      <c r="E13" s="2"/>
      <c r="F13" s="2"/>
      <c r="G13" s="2"/>
    </row>
    <row r="14" spans="1:7" ht="15.6" x14ac:dyDescent="0.3">
      <c r="B14" s="2" t="s">
        <v>219</v>
      </c>
      <c r="C14" s="2"/>
      <c r="D14" s="2"/>
      <c r="E14" s="2"/>
      <c r="F14" s="2"/>
      <c r="G14" s="2"/>
    </row>
    <row r="15" spans="1:7" s="2" customFormat="1" ht="15.6" x14ac:dyDescent="0.3">
      <c r="B15" s="109" t="s">
        <v>227</v>
      </c>
    </row>
    <row r="16" spans="1:7" ht="15.6" x14ac:dyDescent="0.3">
      <c r="B16" s="2"/>
      <c r="C16" s="2"/>
      <c r="D16" s="2"/>
      <c r="E16" s="2"/>
      <c r="F16" s="2"/>
      <c r="G16" s="2"/>
    </row>
    <row r="17" spans="2:7" ht="15.6" x14ac:dyDescent="0.3">
      <c r="B17" s="328" t="s">
        <v>220</v>
      </c>
      <c r="C17" s="329"/>
      <c r="D17" s="329"/>
      <c r="E17" s="329"/>
      <c r="F17" s="329"/>
      <c r="G17" s="330"/>
    </row>
    <row r="18" spans="2:7" ht="15.6" x14ac:dyDescent="0.3">
      <c r="B18" s="84"/>
      <c r="C18" s="132"/>
      <c r="D18" s="132"/>
      <c r="E18" s="132"/>
      <c r="F18" s="132"/>
      <c r="G18" s="166"/>
    </row>
    <row r="19" spans="2:7" ht="15.6" x14ac:dyDescent="0.3">
      <c r="B19" s="113"/>
      <c r="C19" s="149" t="s">
        <v>184</v>
      </c>
      <c r="D19" s="149" t="s">
        <v>212</v>
      </c>
      <c r="E19" s="149" t="s">
        <v>213</v>
      </c>
      <c r="F19" s="149" t="s">
        <v>214</v>
      </c>
      <c r="G19" s="150" t="s">
        <v>221</v>
      </c>
    </row>
    <row r="20" spans="2:7" ht="15.6" x14ac:dyDescent="0.3">
      <c r="B20" s="45"/>
      <c r="C20" s="163" t="s">
        <v>66</v>
      </c>
      <c r="D20" s="163" t="s">
        <v>66</v>
      </c>
      <c r="E20" s="163" t="s">
        <v>66</v>
      </c>
      <c r="F20" s="163" t="s">
        <v>66</v>
      </c>
      <c r="G20" s="164" t="s">
        <v>66</v>
      </c>
    </row>
    <row r="21" spans="2:7" ht="15.6" x14ac:dyDescent="0.3">
      <c r="B21" s="157">
        <v>43586</v>
      </c>
      <c r="C21" s="133">
        <v>5835</v>
      </c>
      <c r="D21" s="133">
        <v>3668</v>
      </c>
      <c r="E21" s="133">
        <v>4086</v>
      </c>
      <c r="F21" s="133">
        <v>5382</v>
      </c>
      <c r="G21" s="114">
        <v>117153</v>
      </c>
    </row>
    <row r="22" spans="2:7" ht="15.6" x14ac:dyDescent="0.3">
      <c r="B22" s="157">
        <v>43952</v>
      </c>
      <c r="C22" s="133">
        <v>5835</v>
      </c>
      <c r="D22" s="133">
        <v>3668</v>
      </c>
      <c r="E22" s="133">
        <v>4086</v>
      </c>
      <c r="F22" s="133">
        <v>5382</v>
      </c>
      <c r="G22" s="114">
        <v>117153</v>
      </c>
    </row>
    <row r="23" spans="2:7" ht="15.6" x14ac:dyDescent="0.3">
      <c r="B23" s="46" t="s">
        <v>216</v>
      </c>
      <c r="C23" s="133">
        <v>5835</v>
      </c>
      <c r="D23" s="133">
        <v>3668</v>
      </c>
      <c r="E23" s="133">
        <v>4086</v>
      </c>
      <c r="F23" s="133">
        <v>5382</v>
      </c>
      <c r="G23" s="114">
        <v>117153</v>
      </c>
    </row>
    <row r="24" spans="2:7" ht="15.6" x14ac:dyDescent="0.3">
      <c r="B24" s="84" t="s">
        <v>217</v>
      </c>
      <c r="C24" s="147">
        <v>5835</v>
      </c>
      <c r="D24" s="147">
        <v>3668</v>
      </c>
      <c r="E24" s="147">
        <v>4086</v>
      </c>
      <c r="F24" s="147">
        <v>5382</v>
      </c>
      <c r="G24" s="115">
        <v>117153</v>
      </c>
    </row>
    <row r="25" spans="2:7" ht="15.6" x14ac:dyDescent="0.3">
      <c r="B25" s="2"/>
      <c r="C25" s="2"/>
      <c r="D25" s="2"/>
      <c r="E25" s="2"/>
      <c r="F25" s="2"/>
      <c r="G25" s="2"/>
    </row>
    <row r="26" spans="2:7" ht="15.6" x14ac:dyDescent="0.3">
      <c r="B26" s="2" t="s">
        <v>218</v>
      </c>
      <c r="C26" s="2"/>
      <c r="D26" s="2"/>
      <c r="E26" s="2"/>
      <c r="F26" s="2"/>
      <c r="G26" s="2"/>
    </row>
    <row r="27" spans="2:7" ht="15.6" x14ac:dyDescent="0.3">
      <c r="B27" s="2" t="s">
        <v>219</v>
      </c>
      <c r="C27" s="2"/>
      <c r="D27" s="2"/>
      <c r="E27" s="2"/>
      <c r="F27" s="2"/>
      <c r="G27" s="2"/>
    </row>
    <row r="28" spans="2:7" ht="15.6" x14ac:dyDescent="0.3">
      <c r="B28" s="2" t="s">
        <v>222</v>
      </c>
      <c r="C28" s="2"/>
      <c r="D28" s="2"/>
      <c r="E28" s="2"/>
      <c r="F28" s="2"/>
      <c r="G28" s="2"/>
    </row>
    <row r="29" spans="2:7" ht="15.6" x14ac:dyDescent="0.3">
      <c r="B29" s="2" t="s">
        <v>223</v>
      </c>
      <c r="C29" s="2"/>
      <c r="D29" s="2"/>
      <c r="E29" s="2"/>
      <c r="F29" s="2"/>
      <c r="G29" s="2"/>
    </row>
    <row r="30" spans="2:7" s="2" customFormat="1" ht="15.6" x14ac:dyDescent="0.3">
      <c r="B30" s="109" t="s">
        <v>224</v>
      </c>
    </row>
    <row r="31" spans="2:7" ht="15.6" x14ac:dyDescent="0.3">
      <c r="B31" s="2"/>
      <c r="C31" s="2"/>
      <c r="D31" s="2"/>
      <c r="E31" s="2"/>
      <c r="F31" s="2"/>
      <c r="G31" s="2"/>
    </row>
    <row r="32" spans="2:7" ht="15.6" x14ac:dyDescent="0.3">
      <c r="B32" s="2"/>
      <c r="C32" s="2"/>
      <c r="D32" s="2"/>
      <c r="E32" s="2"/>
      <c r="F32" s="2"/>
      <c r="G32" s="2"/>
    </row>
    <row r="33" spans="2:7" ht="15.6" x14ac:dyDescent="0.3">
      <c r="B33" s="331" t="s">
        <v>225</v>
      </c>
      <c r="C33" s="332"/>
      <c r="D33" s="332"/>
      <c r="E33" s="332"/>
      <c r="F33" s="332"/>
      <c r="G33" s="333"/>
    </row>
    <row r="34" spans="2:7" ht="15.6" x14ac:dyDescent="0.3">
      <c r="B34" s="84"/>
      <c r="C34" s="132"/>
      <c r="D34" s="132"/>
      <c r="E34" s="132"/>
      <c r="F34" s="132"/>
      <c r="G34" s="166"/>
    </row>
    <row r="35" spans="2:7" ht="15.6" x14ac:dyDescent="0.3">
      <c r="B35" s="113"/>
      <c r="C35" s="149" t="s">
        <v>184</v>
      </c>
      <c r="D35" s="149" t="s">
        <v>212</v>
      </c>
      <c r="E35" s="149" t="s">
        <v>213</v>
      </c>
      <c r="F35" s="149" t="s">
        <v>214</v>
      </c>
      <c r="G35" s="150" t="s">
        <v>215</v>
      </c>
    </row>
    <row r="36" spans="2:7" ht="15.6" x14ac:dyDescent="0.3">
      <c r="B36" s="45"/>
      <c r="C36" s="163" t="s">
        <v>3</v>
      </c>
      <c r="D36" s="163" t="s">
        <v>3</v>
      </c>
      <c r="E36" s="163" t="s">
        <v>3</v>
      </c>
      <c r="F36" s="163" t="s">
        <v>3</v>
      </c>
      <c r="G36" s="164" t="s">
        <v>3</v>
      </c>
    </row>
    <row r="37" spans="2:7" ht="15.6" x14ac:dyDescent="0.3">
      <c r="B37" s="157">
        <v>43586</v>
      </c>
      <c r="C37" s="158">
        <v>0.28599999999999998</v>
      </c>
      <c r="D37" s="158">
        <v>2.3E-2</v>
      </c>
      <c r="E37" s="158">
        <v>4.4999999999999998E-2</v>
      </c>
      <c r="F37" s="158">
        <v>0.248</v>
      </c>
      <c r="G37" s="159">
        <v>0.14199999999999999</v>
      </c>
    </row>
    <row r="38" spans="2:7" ht="15.6" x14ac:dyDescent="0.3">
      <c r="B38" s="157">
        <v>43952</v>
      </c>
      <c r="C38" s="158">
        <v>0.39100000000000001</v>
      </c>
      <c r="D38" s="158">
        <v>3.6999999999999998E-2</v>
      </c>
      <c r="E38" s="158">
        <v>7.9000000000000001E-2</v>
      </c>
      <c r="F38" s="158">
        <v>0.35599999999999998</v>
      </c>
      <c r="G38" s="159">
        <v>0.216</v>
      </c>
    </row>
    <row r="39" spans="2:7" ht="15.6" x14ac:dyDescent="0.3">
      <c r="B39" s="157">
        <v>44317</v>
      </c>
      <c r="C39" s="158">
        <v>0.41499999999999998</v>
      </c>
      <c r="D39" s="158">
        <v>3.9E-2</v>
      </c>
      <c r="E39" s="158">
        <v>7.4999999999999997E-2</v>
      </c>
      <c r="F39" s="158">
        <v>0.38700000000000001</v>
      </c>
      <c r="G39" s="159">
        <v>0.23</v>
      </c>
    </row>
    <row r="40" spans="2:7" ht="15.6" x14ac:dyDescent="0.3">
      <c r="B40" s="160">
        <v>44682</v>
      </c>
      <c r="C40" s="161">
        <v>0.40899999999999997</v>
      </c>
      <c r="D40" s="161">
        <v>3.2000000000000001E-2</v>
      </c>
      <c r="E40" s="161">
        <v>6.4000000000000001E-2</v>
      </c>
      <c r="F40" s="161">
        <v>0.39500000000000002</v>
      </c>
      <c r="G40" s="162">
        <v>0.22600000000000001</v>
      </c>
    </row>
    <row r="41" spans="2:7" ht="15.6" x14ac:dyDescent="0.3">
      <c r="B41" s="2"/>
      <c r="C41" s="2"/>
      <c r="D41" s="2"/>
      <c r="E41" s="2"/>
      <c r="F41" s="2"/>
      <c r="G41" s="2"/>
    </row>
    <row r="42" spans="2:7" ht="15.6" x14ac:dyDescent="0.3">
      <c r="B42" s="2" t="s">
        <v>218</v>
      </c>
      <c r="C42" s="2"/>
      <c r="D42" s="2"/>
      <c r="E42" s="2"/>
      <c r="F42" s="2"/>
      <c r="G42" s="2"/>
    </row>
    <row r="43" spans="2:7" ht="15.6" x14ac:dyDescent="0.3">
      <c r="B43" s="2" t="s">
        <v>219</v>
      </c>
      <c r="C43" s="2"/>
      <c r="D43" s="2"/>
      <c r="E43" s="2"/>
      <c r="F43" s="2"/>
      <c r="G43" s="2"/>
    </row>
    <row r="44" spans="2:7" ht="15.6" x14ac:dyDescent="0.3">
      <c r="B44" s="2" t="s">
        <v>222</v>
      </c>
      <c r="C44" s="2"/>
      <c r="D44" s="2"/>
      <c r="E44" s="2"/>
      <c r="F44" s="2"/>
      <c r="G44" s="2"/>
    </row>
    <row r="45" spans="2:7" ht="15.6" x14ac:dyDescent="0.3">
      <c r="B45" s="2" t="s">
        <v>223</v>
      </c>
      <c r="C45" s="2"/>
      <c r="D45" s="2"/>
      <c r="E45" s="2"/>
      <c r="F45" s="2"/>
      <c r="G45" s="2"/>
    </row>
    <row r="46" spans="2:7" ht="15.6" x14ac:dyDescent="0.3">
      <c r="B46" s="109" t="s">
        <v>224</v>
      </c>
      <c r="C46" s="2"/>
      <c r="D46" s="2"/>
      <c r="E46" s="2"/>
      <c r="F46" s="2"/>
      <c r="G46" s="2"/>
    </row>
    <row r="47" spans="2:7" ht="15.6" x14ac:dyDescent="0.3">
      <c r="B47" s="2" t="s">
        <v>226</v>
      </c>
      <c r="C47" s="2"/>
      <c r="D47" s="2"/>
      <c r="E47" s="2"/>
      <c r="F47" s="2"/>
      <c r="G47" s="2"/>
    </row>
  </sheetData>
  <mergeCells count="4">
    <mergeCell ref="B4:G4"/>
    <mergeCell ref="B17:G17"/>
    <mergeCell ref="B33:G33"/>
    <mergeCell ref="B2:G2"/>
  </mergeCells>
  <hyperlinks>
    <hyperlink ref="B46" r:id="rId1" xr:uid="{FEB7EBB4-64F6-46BE-8D05-8AE2BC9110C8}"/>
    <hyperlink ref="B15" r:id="rId2" display="https://stat-xplore.dwp.gov.uk/webapi/jsf/login.xhtml" xr:uid="{8234C3FB-78AB-404C-9DD0-EF448BAF2DBC}"/>
    <hyperlink ref="B30" r:id="rId3" xr:uid="{0C35BFA8-1C34-4504-B8E8-4F02E1C3B33F}"/>
    <hyperlink ref="A1" location="Contents!A1" display="BACK TO CONTENTS " xr:uid="{0CC558D2-84D0-4F19-BB37-D4F9E886198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6AE7-2876-4FC8-A629-E054E5E46C81}">
  <dimension ref="A1:I23"/>
  <sheetViews>
    <sheetView topLeftCell="A13" workbookViewId="0">
      <selection activeCell="F10" sqref="F10"/>
    </sheetView>
  </sheetViews>
  <sheetFormatPr defaultRowHeight="14.4" x14ac:dyDescent="0.3"/>
  <cols>
    <col min="1" max="1" width="20" customWidth="1"/>
    <col min="2" max="2" width="13.44140625" customWidth="1"/>
    <col min="3" max="3" width="12.77734375" customWidth="1"/>
    <col min="4" max="4" width="16" customWidth="1"/>
    <col min="5" max="5" width="13.44140625" customWidth="1"/>
    <col min="6" max="6" width="12.21875" customWidth="1"/>
    <col min="7" max="7" width="13.88671875" customWidth="1"/>
    <col min="8" max="8" width="13.21875" customWidth="1"/>
    <col min="9" max="10" width="13.109375" customWidth="1"/>
  </cols>
  <sheetData>
    <row r="1" spans="1:9" ht="15" thickBot="1" x14ac:dyDescent="0.35">
      <c r="A1" s="1" t="s">
        <v>497</v>
      </c>
    </row>
    <row r="2" spans="1:9" ht="16.8" thickTop="1" thickBot="1" x14ac:dyDescent="0.35">
      <c r="B2" s="309" t="s">
        <v>228</v>
      </c>
      <c r="C2" s="310"/>
      <c r="D2" s="310"/>
      <c r="E2" s="310"/>
      <c r="F2" s="310"/>
      <c r="G2" s="310"/>
      <c r="H2" s="310"/>
      <c r="I2" s="311"/>
    </row>
    <row r="3" spans="1:9" ht="15" thickTop="1" x14ac:dyDescent="0.3"/>
    <row r="4" spans="1:9" ht="70.5" customHeight="1" x14ac:dyDescent="0.3">
      <c r="B4" s="167"/>
      <c r="C4" s="168" t="s">
        <v>229</v>
      </c>
      <c r="D4" s="168" t="s">
        <v>230</v>
      </c>
      <c r="E4" s="168" t="s">
        <v>231</v>
      </c>
      <c r="F4" s="168" t="s">
        <v>232</v>
      </c>
      <c r="G4" s="168" t="s">
        <v>233</v>
      </c>
      <c r="H4" s="168" t="s">
        <v>231</v>
      </c>
      <c r="I4" s="168" t="s">
        <v>234</v>
      </c>
    </row>
    <row r="5" spans="1:9" ht="15.6" x14ac:dyDescent="0.3">
      <c r="B5" s="170"/>
      <c r="C5" s="171" t="s">
        <v>66</v>
      </c>
      <c r="D5" s="171" t="s">
        <v>66</v>
      </c>
      <c r="E5" s="171" t="s">
        <v>66</v>
      </c>
      <c r="F5" s="171" t="s">
        <v>235</v>
      </c>
      <c r="G5" s="171" t="s">
        <v>3</v>
      </c>
      <c r="H5" s="171" t="s">
        <v>3</v>
      </c>
      <c r="I5" s="171" t="s">
        <v>236</v>
      </c>
    </row>
    <row r="6" spans="1:9" ht="15.6" x14ac:dyDescent="0.3">
      <c r="B6" s="172" t="s">
        <v>237</v>
      </c>
      <c r="C6" s="177">
        <v>14783</v>
      </c>
      <c r="D6" s="177">
        <v>1637</v>
      </c>
      <c r="E6" s="177">
        <v>45503</v>
      </c>
      <c r="F6" s="178">
        <f>C6/I6</f>
        <v>0.23873197358009141</v>
      </c>
      <c r="G6" s="178">
        <f>D6/I6</f>
        <v>2.6436057684543709E-2</v>
      </c>
      <c r="H6" s="178">
        <f>E6/I6</f>
        <v>0.73483196873536494</v>
      </c>
      <c r="I6" s="177">
        <v>61923</v>
      </c>
    </row>
    <row r="7" spans="1:9" ht="15.6" x14ac:dyDescent="0.3">
      <c r="B7" s="172" t="s">
        <v>238</v>
      </c>
      <c r="C7" s="169">
        <v>77000</v>
      </c>
      <c r="D7" s="169">
        <v>6937</v>
      </c>
      <c r="E7" s="169">
        <v>188404</v>
      </c>
      <c r="F7" s="179">
        <f t="shared" ref="F7:F13" si="0">C7/I7</f>
        <v>0.28273377860843574</v>
      </c>
      <c r="G7" s="179">
        <f t="shared" ref="G7:G13" si="1">D7/I7</f>
        <v>2.5471743145541802E-2</v>
      </c>
      <c r="H7" s="179">
        <f t="shared" ref="H7:H13" si="2">E7/I7</f>
        <v>0.69179447824602247</v>
      </c>
      <c r="I7" s="169">
        <v>272341</v>
      </c>
    </row>
    <row r="8" spans="1:9" ht="15.6" x14ac:dyDescent="0.3">
      <c r="B8" s="172" t="s">
        <v>239</v>
      </c>
      <c r="C8" s="169">
        <v>157068</v>
      </c>
      <c r="D8" s="169">
        <v>34794</v>
      </c>
      <c r="E8" s="169">
        <v>321687</v>
      </c>
      <c r="F8" s="179">
        <f t="shared" si="0"/>
        <v>0.30584812744256146</v>
      </c>
      <c r="G8" s="179">
        <f t="shared" si="1"/>
        <v>6.7752054818527543E-2</v>
      </c>
      <c r="H8" s="179">
        <f t="shared" si="2"/>
        <v>0.62639981773891096</v>
      </c>
      <c r="I8" s="169">
        <v>513549</v>
      </c>
    </row>
    <row r="9" spans="1:9" ht="15.6" x14ac:dyDescent="0.3">
      <c r="B9" s="172" t="s">
        <v>240</v>
      </c>
      <c r="C9" s="169">
        <v>286382</v>
      </c>
      <c r="D9" s="169">
        <v>131050</v>
      </c>
      <c r="E9" s="169">
        <v>485182</v>
      </c>
      <c r="F9" s="179">
        <f t="shared" si="0"/>
        <v>0.3172806980614083</v>
      </c>
      <c r="G9" s="179">
        <f t="shared" si="1"/>
        <v>0.14518941651691641</v>
      </c>
      <c r="H9" s="179">
        <f t="shared" si="2"/>
        <v>0.53752988542167524</v>
      </c>
      <c r="I9" s="169">
        <v>902614</v>
      </c>
    </row>
    <row r="10" spans="1:9" ht="15.6" x14ac:dyDescent="0.3">
      <c r="B10" s="172" t="s">
        <v>241</v>
      </c>
      <c r="C10" s="169">
        <v>581157</v>
      </c>
      <c r="D10" s="169">
        <v>427324</v>
      </c>
      <c r="E10" s="169">
        <v>1017764</v>
      </c>
      <c r="F10" s="179">
        <f t="shared" si="0"/>
        <v>0.28681477313947723</v>
      </c>
      <c r="G10" s="179">
        <f t="shared" si="1"/>
        <v>0.210894536445494</v>
      </c>
      <c r="H10" s="179">
        <f t="shared" si="2"/>
        <v>0.50229069041502883</v>
      </c>
      <c r="I10" s="169">
        <v>2026245</v>
      </c>
    </row>
    <row r="11" spans="1:9" ht="15.6" x14ac:dyDescent="0.3">
      <c r="B11" s="172" t="s">
        <v>242</v>
      </c>
      <c r="C11" s="169">
        <v>1711216</v>
      </c>
      <c r="D11" s="169">
        <v>895589</v>
      </c>
      <c r="E11" s="169">
        <v>2653132</v>
      </c>
      <c r="F11" s="179">
        <f t="shared" si="0"/>
        <v>0.32533013228105201</v>
      </c>
      <c r="G11" s="179">
        <f t="shared" si="1"/>
        <v>0.17026610774995973</v>
      </c>
      <c r="H11" s="179">
        <f t="shared" si="2"/>
        <v>0.50440375996898823</v>
      </c>
      <c r="I11" s="169">
        <v>5259937</v>
      </c>
    </row>
    <row r="12" spans="1:9" ht="15.6" x14ac:dyDescent="0.3">
      <c r="B12" s="172" t="s">
        <v>243</v>
      </c>
      <c r="C12" s="169">
        <v>2129537</v>
      </c>
      <c r="D12" s="169">
        <v>1222395</v>
      </c>
      <c r="E12" s="169">
        <v>2586982</v>
      </c>
      <c r="F12" s="179">
        <f t="shared" si="0"/>
        <v>0.3585734698296692</v>
      </c>
      <c r="G12" s="179">
        <f t="shared" si="1"/>
        <v>0.20582803522664245</v>
      </c>
      <c r="H12" s="179">
        <f t="shared" si="2"/>
        <v>0.43559849494368835</v>
      </c>
      <c r="I12" s="169">
        <v>5938914</v>
      </c>
    </row>
    <row r="13" spans="1:9" ht="15.6" x14ac:dyDescent="0.3">
      <c r="B13" s="172" t="s">
        <v>244</v>
      </c>
      <c r="C13" s="180">
        <v>2086333</v>
      </c>
      <c r="D13" s="180">
        <v>1608543</v>
      </c>
      <c r="E13" s="180">
        <v>1846961</v>
      </c>
      <c r="F13" s="181">
        <f t="shared" si="0"/>
        <v>0.37646957137137016</v>
      </c>
      <c r="G13" s="181">
        <f t="shared" si="1"/>
        <v>0.29025447699021101</v>
      </c>
      <c r="H13" s="181">
        <f t="shared" si="2"/>
        <v>0.33327595163841883</v>
      </c>
      <c r="I13" s="180">
        <v>5541837</v>
      </c>
    </row>
    <row r="15" spans="1:9" ht="15.6" x14ac:dyDescent="0.3">
      <c r="B15" s="173" t="s">
        <v>245</v>
      </c>
      <c r="C15" s="173"/>
    </row>
    <row r="16" spans="1:9" ht="15.6" x14ac:dyDescent="0.3">
      <c r="B16" s="174" t="s">
        <v>219</v>
      </c>
      <c r="C16" s="173"/>
    </row>
    <row r="17" spans="2:3" ht="16.2" thickBot="1" x14ac:dyDescent="0.35">
      <c r="B17" s="173"/>
      <c r="C17" s="173"/>
    </row>
    <row r="18" spans="2:3" ht="16.2" thickBot="1" x14ac:dyDescent="0.35">
      <c r="B18" s="175" t="s">
        <v>246</v>
      </c>
      <c r="C18" s="176" t="s">
        <v>247</v>
      </c>
    </row>
    <row r="19" spans="2:3" ht="16.2" thickBot="1" x14ac:dyDescent="0.35">
      <c r="B19" s="175" t="s">
        <v>248</v>
      </c>
      <c r="C19" s="176" t="s">
        <v>249</v>
      </c>
    </row>
    <row r="20" spans="2:3" ht="16.2" thickBot="1" x14ac:dyDescent="0.35">
      <c r="B20" s="175" t="s">
        <v>250</v>
      </c>
      <c r="C20" s="176" t="s">
        <v>251</v>
      </c>
    </row>
    <row r="21" spans="2:3" ht="16.2" thickBot="1" x14ac:dyDescent="0.35">
      <c r="B21" s="175" t="s">
        <v>252</v>
      </c>
      <c r="C21" s="176" t="s">
        <v>253</v>
      </c>
    </row>
    <row r="22" spans="2:3" ht="16.2" thickBot="1" x14ac:dyDescent="0.35">
      <c r="B22" s="175" t="s">
        <v>254</v>
      </c>
      <c r="C22" s="176" t="s">
        <v>255</v>
      </c>
    </row>
    <row r="23" spans="2:3" ht="15.6" x14ac:dyDescent="0.3">
      <c r="B23" s="175" t="s">
        <v>256</v>
      </c>
      <c r="C23" s="176" t="s">
        <v>257</v>
      </c>
    </row>
  </sheetData>
  <mergeCells count="1">
    <mergeCell ref="B2:I2"/>
  </mergeCells>
  <hyperlinks>
    <hyperlink ref="B16" r:id="rId1" display="https://stat-xplore.dwp.gov.uk/webapi/jsf/dataCatalogueExplorer.xhtml" xr:uid="{3A5EBED2-D62B-4E70-B67D-1E8597DB9249}"/>
    <hyperlink ref="A1" location="Contents!A1" display="BACK TO CONTENTS " xr:uid="{6E57ABC0-6F4A-41EE-A95C-79A2DC0F6A0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CFCD-5D87-415C-AAE2-BF89D981FEE0}">
  <dimension ref="A1:F44"/>
  <sheetViews>
    <sheetView workbookViewId="0"/>
  </sheetViews>
  <sheetFormatPr defaultColWidth="8.77734375" defaultRowHeight="15.6" x14ac:dyDescent="0.3"/>
  <cols>
    <col min="1" max="1" width="20.21875" style="2" customWidth="1"/>
    <col min="2" max="2" width="17.44140625" style="23" customWidth="1"/>
    <col min="3" max="3" width="21" style="2" customWidth="1"/>
    <col min="4" max="16384" width="8.77734375" style="2"/>
  </cols>
  <sheetData>
    <row r="1" spans="1:6" ht="16.8" thickTop="1" thickBot="1" x14ac:dyDescent="0.35">
      <c r="A1" s="1" t="s">
        <v>497</v>
      </c>
      <c r="B1" s="298" t="s">
        <v>282</v>
      </c>
      <c r="C1" s="301"/>
      <c r="D1" s="301"/>
      <c r="E1" s="301"/>
      <c r="F1" s="302"/>
    </row>
    <row r="2" spans="1:6" ht="16.2" thickTop="1" x14ac:dyDescent="0.3"/>
    <row r="3" spans="1:6" x14ac:dyDescent="0.3">
      <c r="B3" s="165"/>
      <c r="C3" s="150" t="s">
        <v>283</v>
      </c>
    </row>
    <row r="4" spans="1:6" x14ac:dyDescent="0.3">
      <c r="B4" s="182"/>
      <c r="C4" s="183" t="s">
        <v>235</v>
      </c>
    </row>
    <row r="5" spans="1:6" x14ac:dyDescent="0.3">
      <c r="B5" s="184" t="s">
        <v>258</v>
      </c>
      <c r="C5" s="185">
        <v>0.52</v>
      </c>
    </row>
    <row r="6" spans="1:6" x14ac:dyDescent="0.3">
      <c r="B6" s="184" t="s">
        <v>259</v>
      </c>
      <c r="C6" s="185">
        <v>0.56999999999999995</v>
      </c>
    </row>
    <row r="7" spans="1:6" x14ac:dyDescent="0.3">
      <c r="B7" s="184"/>
      <c r="C7" s="185"/>
    </row>
    <row r="8" spans="1:6" x14ac:dyDescent="0.3">
      <c r="B8" s="184" t="s">
        <v>260</v>
      </c>
      <c r="C8" s="185">
        <v>0.6</v>
      </c>
    </row>
    <row r="9" spans="1:6" x14ac:dyDescent="0.3">
      <c r="B9" s="184" t="s">
        <v>261</v>
      </c>
      <c r="C9" s="185">
        <v>0.63</v>
      </c>
    </row>
    <row r="10" spans="1:6" x14ac:dyDescent="0.3">
      <c r="B10" s="184"/>
      <c r="C10" s="185"/>
    </row>
    <row r="11" spans="1:6" x14ac:dyDescent="0.3">
      <c r="B11" s="184" t="s">
        <v>262</v>
      </c>
      <c r="C11" s="185">
        <v>0.67</v>
      </c>
    </row>
    <row r="12" spans="1:6" x14ac:dyDescent="0.3">
      <c r="B12" s="184" t="s">
        <v>263</v>
      </c>
      <c r="C12" s="185">
        <v>0.69</v>
      </c>
    </row>
    <row r="13" spans="1:6" x14ac:dyDescent="0.3">
      <c r="B13" s="184"/>
      <c r="C13" s="185"/>
    </row>
    <row r="14" spans="1:6" x14ac:dyDescent="0.3">
      <c r="B14" s="184" t="s">
        <v>264</v>
      </c>
      <c r="C14" s="185">
        <v>0.7</v>
      </c>
    </row>
    <row r="15" spans="1:6" x14ac:dyDescent="0.3">
      <c r="B15" s="184" t="s">
        <v>265</v>
      </c>
      <c r="C15" s="185">
        <v>0.69</v>
      </c>
    </row>
    <row r="16" spans="1:6" x14ac:dyDescent="0.3">
      <c r="B16" s="184" t="s">
        <v>266</v>
      </c>
      <c r="C16" s="185">
        <v>0.7</v>
      </c>
    </row>
    <row r="17" spans="2:3" x14ac:dyDescent="0.3">
      <c r="B17" s="184" t="s">
        <v>267</v>
      </c>
      <c r="C17" s="185">
        <v>0.72</v>
      </c>
    </row>
    <row r="18" spans="2:3" x14ac:dyDescent="0.3">
      <c r="B18" s="184"/>
      <c r="C18" s="185"/>
    </row>
    <row r="19" spans="2:3" x14ac:dyDescent="0.3">
      <c r="B19" s="184" t="s">
        <v>267</v>
      </c>
      <c r="C19" s="185">
        <v>0.72</v>
      </c>
    </row>
    <row r="20" spans="2:3" x14ac:dyDescent="0.3">
      <c r="B20" s="184" t="s">
        <v>268</v>
      </c>
      <c r="C20" s="185">
        <v>0.71</v>
      </c>
    </row>
    <row r="21" spans="2:3" x14ac:dyDescent="0.3">
      <c r="B21" s="184" t="s">
        <v>269</v>
      </c>
      <c r="C21" s="185">
        <v>0.72</v>
      </c>
    </row>
    <row r="22" spans="2:3" x14ac:dyDescent="0.3">
      <c r="B22" s="184" t="s">
        <v>270</v>
      </c>
      <c r="C22" s="185">
        <v>0.74</v>
      </c>
    </row>
    <row r="23" spans="2:3" x14ac:dyDescent="0.3">
      <c r="B23" s="184" t="s">
        <v>271</v>
      </c>
      <c r="C23" s="185">
        <v>0.74</v>
      </c>
    </row>
    <row r="24" spans="2:3" x14ac:dyDescent="0.3">
      <c r="B24" s="184" t="s">
        <v>272</v>
      </c>
      <c r="C24" s="185">
        <v>0.75</v>
      </c>
    </row>
    <row r="25" spans="2:3" x14ac:dyDescent="0.3">
      <c r="B25" s="184" t="s">
        <v>273</v>
      </c>
      <c r="C25" s="185">
        <v>0.75</v>
      </c>
    </row>
    <row r="26" spans="2:3" x14ac:dyDescent="0.3">
      <c r="B26" s="184" t="s">
        <v>274</v>
      </c>
      <c r="C26" s="185">
        <v>0.74</v>
      </c>
    </row>
    <row r="27" spans="2:3" x14ac:dyDescent="0.3">
      <c r="B27" s="184" t="s">
        <v>275</v>
      </c>
      <c r="C27" s="185">
        <v>0.76</v>
      </c>
    </row>
    <row r="28" spans="2:3" x14ac:dyDescent="0.3">
      <c r="B28" s="184" t="s">
        <v>276</v>
      </c>
      <c r="C28" s="185">
        <v>0.74</v>
      </c>
    </row>
    <row r="29" spans="2:3" x14ac:dyDescent="0.3">
      <c r="B29" s="184" t="s">
        <v>277</v>
      </c>
      <c r="C29" s="185">
        <v>0.75</v>
      </c>
    </row>
    <row r="30" spans="2:3" x14ac:dyDescent="0.3">
      <c r="B30" s="184" t="s">
        <v>51</v>
      </c>
      <c r="C30" s="185">
        <v>0.74</v>
      </c>
    </row>
    <row r="31" spans="2:3" x14ac:dyDescent="0.3">
      <c r="B31" s="184">
        <v>2009</v>
      </c>
      <c r="C31" s="185">
        <v>0.76</v>
      </c>
    </row>
    <row r="32" spans="2:3" x14ac:dyDescent="0.3">
      <c r="B32" s="184">
        <v>2010</v>
      </c>
      <c r="C32" s="185">
        <v>0.75</v>
      </c>
    </row>
    <row r="33" spans="1:3" x14ac:dyDescent="0.3">
      <c r="B33" s="184">
        <v>2011</v>
      </c>
      <c r="C33" s="185">
        <v>0.75</v>
      </c>
    </row>
    <row r="34" spans="1:3" x14ac:dyDescent="0.3">
      <c r="B34" s="184">
        <v>2012</v>
      </c>
      <c r="C34" s="185">
        <v>0.75</v>
      </c>
    </row>
    <row r="35" spans="1:3" x14ac:dyDescent="0.3">
      <c r="B35" s="184">
        <v>2013</v>
      </c>
      <c r="C35" s="185">
        <v>0.76</v>
      </c>
    </row>
    <row r="36" spans="1:3" x14ac:dyDescent="0.3">
      <c r="B36" s="184">
        <v>2014</v>
      </c>
      <c r="C36" s="185">
        <v>0.76</v>
      </c>
    </row>
    <row r="37" spans="1:3" x14ac:dyDescent="0.3">
      <c r="B37" s="184" t="s">
        <v>278</v>
      </c>
      <c r="C37" s="185">
        <v>0.76</v>
      </c>
    </row>
    <row r="38" spans="1:3" x14ac:dyDescent="0.3">
      <c r="B38" s="184" t="s">
        <v>279</v>
      </c>
      <c r="C38" s="185">
        <v>0.78</v>
      </c>
    </row>
    <row r="39" spans="1:3" x14ac:dyDescent="0.3">
      <c r="B39" s="184" t="s">
        <v>280</v>
      </c>
      <c r="C39" s="185">
        <v>0.79</v>
      </c>
    </row>
    <row r="40" spans="1:3" x14ac:dyDescent="0.3">
      <c r="B40" s="182" t="s">
        <v>281</v>
      </c>
      <c r="C40" s="186">
        <v>0.78</v>
      </c>
    </row>
    <row r="42" spans="1:3" x14ac:dyDescent="0.3">
      <c r="A42" s="2" t="s">
        <v>284</v>
      </c>
    </row>
    <row r="43" spans="1:3" x14ac:dyDescent="0.3">
      <c r="A43" s="109" t="s">
        <v>285</v>
      </c>
    </row>
    <row r="44" spans="1:3" x14ac:dyDescent="0.3">
      <c r="A44" s="2" t="s">
        <v>286</v>
      </c>
    </row>
  </sheetData>
  <hyperlinks>
    <hyperlink ref="A43" r:id="rId1" display="https://www.ons.gov.uk/peoplepopulationandcommunity/personalandhouseholdfinances/expenditure/datasets/percentageofhouseholdswithdurablegoodsuktablea45" xr:uid="{48F414CA-36DF-435E-92EF-9E21DE70F764}"/>
    <hyperlink ref="A1" location="Contents!A1" display="BACK TO CONTENTS " xr:uid="{872AADC0-4660-4548-B29E-F6051CBAE61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E78CD-216B-4003-9819-B28ED48D05A7}">
  <dimension ref="A1:H81"/>
  <sheetViews>
    <sheetView topLeftCell="A76" workbookViewId="0">
      <selection activeCell="C87" sqref="C87"/>
    </sheetView>
  </sheetViews>
  <sheetFormatPr defaultRowHeight="14.4" x14ac:dyDescent="0.3"/>
  <cols>
    <col min="1" max="1" width="19.5546875" customWidth="1"/>
    <col min="2" max="2" width="13" style="18" customWidth="1"/>
    <col min="3" max="3" width="25.33203125" customWidth="1"/>
    <col min="4" max="4" width="31.44140625" customWidth="1"/>
    <col min="5" max="5" width="40.21875" customWidth="1"/>
  </cols>
  <sheetData>
    <row r="1" spans="1:6" ht="16.8" thickTop="1" thickBot="1" x14ac:dyDescent="0.35">
      <c r="A1" s="1" t="s">
        <v>497</v>
      </c>
      <c r="B1" s="306" t="s">
        <v>287</v>
      </c>
      <c r="C1" s="299"/>
      <c r="D1" s="299"/>
      <c r="E1" s="299"/>
      <c r="F1" s="307"/>
    </row>
    <row r="2" spans="1:6" ht="15" thickTop="1" x14ac:dyDescent="0.3"/>
    <row r="3" spans="1:6" ht="31.2" x14ac:dyDescent="0.3">
      <c r="B3" s="89"/>
      <c r="C3" s="89" t="s">
        <v>288</v>
      </c>
      <c r="D3" s="89" t="s">
        <v>289</v>
      </c>
      <c r="E3" s="89" t="s">
        <v>617</v>
      </c>
    </row>
    <row r="4" spans="1:6" ht="15.6" x14ac:dyDescent="0.3">
      <c r="B4" s="182"/>
      <c r="C4" s="128" t="s">
        <v>290</v>
      </c>
      <c r="D4" s="128" t="s">
        <v>290</v>
      </c>
      <c r="E4" s="128" t="s">
        <v>10</v>
      </c>
    </row>
    <row r="5" spans="1:6" ht="15.6" x14ac:dyDescent="0.3">
      <c r="B5" s="184" t="s">
        <v>291</v>
      </c>
      <c r="C5" s="189">
        <v>12.6</v>
      </c>
      <c r="D5" s="189">
        <v>28.9</v>
      </c>
      <c r="E5" s="83">
        <f>C5/D5</f>
        <v>0.43598615916955019</v>
      </c>
    </row>
    <row r="6" spans="1:6" ht="15.6" x14ac:dyDescent="0.3">
      <c r="B6" s="184" t="s">
        <v>292</v>
      </c>
      <c r="C6" s="190">
        <v>15.9</v>
      </c>
      <c r="D6" s="190">
        <v>33</v>
      </c>
      <c r="E6" s="83">
        <f t="shared" ref="E6:E69" si="0">C6/D6</f>
        <v>0.48181818181818181</v>
      </c>
    </row>
    <row r="7" spans="1:6" ht="15.6" x14ac:dyDescent="0.3">
      <c r="B7" s="184" t="s">
        <v>293</v>
      </c>
      <c r="C7" s="190">
        <v>18.2</v>
      </c>
      <c r="D7" s="190">
        <v>36.700000000000003</v>
      </c>
      <c r="E7" s="83">
        <f t="shared" si="0"/>
        <v>0.49591280653950948</v>
      </c>
    </row>
    <row r="8" spans="1:6" ht="15.6" x14ac:dyDescent="0.3">
      <c r="B8" s="184" t="s">
        <v>294</v>
      </c>
      <c r="C8" s="190">
        <v>19</v>
      </c>
      <c r="D8" s="190">
        <v>37.799999999999997</v>
      </c>
      <c r="E8" s="83">
        <f t="shared" si="0"/>
        <v>0.50264550264550267</v>
      </c>
    </row>
    <row r="9" spans="1:6" ht="15.6" x14ac:dyDescent="0.3">
      <c r="B9" s="184" t="s">
        <v>295</v>
      </c>
      <c r="C9" s="190">
        <v>20.8</v>
      </c>
      <c r="D9" s="190">
        <v>40.299999999999997</v>
      </c>
      <c r="E9" s="83">
        <f t="shared" si="0"/>
        <v>0.51612903225806461</v>
      </c>
    </row>
    <row r="10" spans="1:6" ht="15.6" x14ac:dyDescent="0.3">
      <c r="B10" s="184" t="s">
        <v>296</v>
      </c>
      <c r="C10" s="190">
        <v>23.1</v>
      </c>
      <c r="D10" s="190">
        <v>43.4</v>
      </c>
      <c r="E10" s="83">
        <f t="shared" si="0"/>
        <v>0.53225806451612911</v>
      </c>
    </row>
    <row r="11" spans="1:6" ht="15.6" x14ac:dyDescent="0.3">
      <c r="B11" s="184" t="s">
        <v>297</v>
      </c>
      <c r="C11" s="190">
        <v>26.3</v>
      </c>
      <c r="D11" s="190">
        <v>47.8</v>
      </c>
      <c r="E11" s="83">
        <f t="shared" si="0"/>
        <v>0.55020920502092052</v>
      </c>
    </row>
    <row r="12" spans="1:6" ht="15.6" x14ac:dyDescent="0.3">
      <c r="B12" s="184" t="s">
        <v>298</v>
      </c>
      <c r="C12" s="190">
        <v>28.7</v>
      </c>
      <c r="D12" s="190">
        <v>50.2</v>
      </c>
      <c r="E12" s="83">
        <f t="shared" si="0"/>
        <v>0.5717131474103585</v>
      </c>
    </row>
    <row r="13" spans="1:6" ht="15.6" x14ac:dyDescent="0.3">
      <c r="B13" s="184" t="s">
        <v>299</v>
      </c>
      <c r="C13" s="190">
        <v>28.1</v>
      </c>
      <c r="D13" s="190">
        <v>49.9</v>
      </c>
      <c r="E13" s="83">
        <f t="shared" si="0"/>
        <v>0.56312625250501003</v>
      </c>
    </row>
    <row r="14" spans="1:6" ht="15.6" x14ac:dyDescent="0.3">
      <c r="B14" s="184" t="s">
        <v>300</v>
      </c>
      <c r="C14" s="190">
        <v>34.4</v>
      </c>
      <c r="D14" s="190">
        <v>57.8</v>
      </c>
      <c r="E14" s="83">
        <f t="shared" si="0"/>
        <v>0.59515570934256057</v>
      </c>
    </row>
    <row r="15" spans="1:6" ht="15.6" x14ac:dyDescent="0.3">
      <c r="B15" s="184" t="s">
        <v>301</v>
      </c>
      <c r="C15" s="190">
        <v>38.6</v>
      </c>
      <c r="D15" s="190">
        <v>64.8</v>
      </c>
      <c r="E15" s="83">
        <f t="shared" si="0"/>
        <v>0.5956790123456791</v>
      </c>
    </row>
    <row r="16" spans="1:6" ht="15.6" x14ac:dyDescent="0.3">
      <c r="B16" s="184" t="s">
        <v>302</v>
      </c>
      <c r="C16" s="190">
        <v>42.3</v>
      </c>
      <c r="D16" s="190">
        <v>69.7</v>
      </c>
      <c r="E16" s="83">
        <f t="shared" si="0"/>
        <v>0.60688665710186507</v>
      </c>
    </row>
    <row r="17" spans="2:5" ht="15.6" x14ac:dyDescent="0.3">
      <c r="B17" s="184" t="s">
        <v>74</v>
      </c>
      <c r="C17" s="190">
        <v>47.8</v>
      </c>
      <c r="D17" s="190">
        <v>76.099999999999994</v>
      </c>
      <c r="E17" s="83">
        <f t="shared" si="0"/>
        <v>0.62812089356110379</v>
      </c>
    </row>
    <row r="18" spans="2:5" ht="15.6" x14ac:dyDescent="0.3">
      <c r="B18" s="184" t="s">
        <v>303</v>
      </c>
      <c r="C18" s="190">
        <v>52</v>
      </c>
      <c r="D18" s="190">
        <v>79.8</v>
      </c>
      <c r="E18" s="83">
        <f t="shared" si="0"/>
        <v>0.65162907268170434</v>
      </c>
    </row>
    <row r="19" spans="2:5" ht="15.6" x14ac:dyDescent="0.3">
      <c r="B19" s="184" t="s">
        <v>304</v>
      </c>
      <c r="C19" s="190">
        <v>56.8</v>
      </c>
      <c r="D19" s="190">
        <v>84.7</v>
      </c>
      <c r="E19" s="83">
        <f t="shared" si="0"/>
        <v>0.67060212514757966</v>
      </c>
    </row>
    <row r="20" spans="2:5" ht="15.6" x14ac:dyDescent="0.3">
      <c r="B20" s="184" t="s">
        <v>305</v>
      </c>
      <c r="C20" s="190">
        <v>65.7</v>
      </c>
      <c r="D20" s="190">
        <v>94.6</v>
      </c>
      <c r="E20" s="83">
        <f t="shared" si="0"/>
        <v>0.69450317124735739</v>
      </c>
    </row>
    <row r="21" spans="2:5" ht="15.6" x14ac:dyDescent="0.3">
      <c r="B21" s="184" t="s">
        <v>306</v>
      </c>
      <c r="C21" s="190">
        <v>72</v>
      </c>
      <c r="D21" s="190">
        <v>101.1</v>
      </c>
      <c r="E21" s="83">
        <f t="shared" si="0"/>
        <v>0.71216617210682498</v>
      </c>
    </row>
    <row r="22" spans="2:5" ht="15.6" x14ac:dyDescent="0.3">
      <c r="B22" s="184" t="s">
        <v>307</v>
      </c>
      <c r="C22" s="190">
        <v>78.599999999999994</v>
      </c>
      <c r="D22" s="190">
        <v>107.4</v>
      </c>
      <c r="E22" s="83">
        <f t="shared" si="0"/>
        <v>0.73184357541899436</v>
      </c>
    </row>
    <row r="23" spans="2:5" ht="15.6" x14ac:dyDescent="0.3">
      <c r="B23" s="184" t="s">
        <v>308</v>
      </c>
      <c r="C23" s="190">
        <v>83.9</v>
      </c>
      <c r="D23" s="190">
        <v>111.8</v>
      </c>
      <c r="E23" s="83">
        <f t="shared" si="0"/>
        <v>0.75044722719141332</v>
      </c>
    </row>
    <row r="24" spans="2:5" ht="15.6" x14ac:dyDescent="0.3">
      <c r="B24" s="184" t="s">
        <v>309</v>
      </c>
      <c r="C24" s="190">
        <v>88.7</v>
      </c>
      <c r="D24" s="190">
        <v>116.6</v>
      </c>
      <c r="E24" s="83">
        <f t="shared" si="0"/>
        <v>0.76072041166380799</v>
      </c>
    </row>
    <row r="25" spans="2:5" ht="15.6" x14ac:dyDescent="0.3">
      <c r="B25" s="184" t="s">
        <v>310</v>
      </c>
      <c r="C25" s="190">
        <v>91.9</v>
      </c>
      <c r="D25" s="190">
        <v>119.7</v>
      </c>
      <c r="E25" s="83">
        <f t="shared" si="0"/>
        <v>0.76775271512113619</v>
      </c>
    </row>
    <row r="26" spans="2:5" ht="15.6" x14ac:dyDescent="0.3">
      <c r="B26" s="184" t="s">
        <v>258</v>
      </c>
      <c r="C26" s="190">
        <v>96.3</v>
      </c>
      <c r="D26" s="190">
        <v>124.6</v>
      </c>
      <c r="E26" s="83">
        <f t="shared" si="0"/>
        <v>0.7728731942215088</v>
      </c>
    </row>
    <row r="27" spans="2:5" ht="15.6" x14ac:dyDescent="0.3">
      <c r="B27" s="184" t="s">
        <v>311</v>
      </c>
      <c r="C27" s="190">
        <v>102.6</v>
      </c>
      <c r="D27" s="190">
        <v>131.69999999999999</v>
      </c>
      <c r="E27" s="83">
        <f t="shared" si="0"/>
        <v>0.77904328018223234</v>
      </c>
    </row>
    <row r="28" spans="2:5" ht="15.6" x14ac:dyDescent="0.3">
      <c r="B28" s="184" t="s">
        <v>312</v>
      </c>
      <c r="C28" s="190">
        <v>108.6</v>
      </c>
      <c r="D28" s="190">
        <v>138.30000000000001</v>
      </c>
      <c r="E28" s="83">
        <f t="shared" si="0"/>
        <v>0.78524945770065069</v>
      </c>
    </row>
    <row r="29" spans="2:5" ht="15.6" x14ac:dyDescent="0.3">
      <c r="B29" s="184" t="s">
        <v>313</v>
      </c>
      <c r="C29" s="190">
        <v>114.3</v>
      </c>
      <c r="D29" s="190">
        <v>145.4</v>
      </c>
      <c r="E29" s="83">
        <f t="shared" si="0"/>
        <v>0.78610729023383763</v>
      </c>
    </row>
    <row r="30" spans="2:5" ht="15.6" x14ac:dyDescent="0.3">
      <c r="B30" s="184" t="s">
        <v>314</v>
      </c>
      <c r="C30" s="190">
        <v>111.8</v>
      </c>
      <c r="D30" s="190">
        <v>142.69999999999999</v>
      </c>
      <c r="E30" s="83">
        <f t="shared" si="0"/>
        <v>0.78346180798878773</v>
      </c>
    </row>
    <row r="31" spans="2:5" ht="15.6" x14ac:dyDescent="0.3">
      <c r="B31" s="184" t="s">
        <v>259</v>
      </c>
      <c r="C31" s="190">
        <v>112.8</v>
      </c>
      <c r="D31" s="190">
        <v>144</v>
      </c>
      <c r="E31" s="83">
        <f t="shared" si="0"/>
        <v>0.78333333333333333</v>
      </c>
    </row>
    <row r="32" spans="2:5" ht="15.6" x14ac:dyDescent="0.3">
      <c r="B32" s="184" t="s">
        <v>315</v>
      </c>
      <c r="C32" s="190">
        <v>118.3</v>
      </c>
      <c r="D32" s="190">
        <v>151.19999999999999</v>
      </c>
      <c r="E32" s="83">
        <f t="shared" si="0"/>
        <v>0.78240740740740744</v>
      </c>
    </row>
    <row r="33" spans="2:5" ht="15.6" x14ac:dyDescent="0.3">
      <c r="B33" s="184" t="s">
        <v>316</v>
      </c>
      <c r="C33" s="190">
        <v>120.6</v>
      </c>
      <c r="D33" s="190">
        <v>153.4</v>
      </c>
      <c r="E33" s="83">
        <f t="shared" si="0"/>
        <v>0.786179921773142</v>
      </c>
    </row>
    <row r="34" spans="2:5" ht="15.6" x14ac:dyDescent="0.3">
      <c r="B34" s="184" t="s">
        <v>317</v>
      </c>
      <c r="C34" s="190">
        <v>125.8</v>
      </c>
      <c r="D34" s="190">
        <v>159.4</v>
      </c>
      <c r="E34" s="83">
        <f t="shared" si="0"/>
        <v>0.78920953575909658</v>
      </c>
    </row>
    <row r="35" spans="2:5" ht="15.6" x14ac:dyDescent="0.3">
      <c r="B35" s="184" t="s">
        <v>318</v>
      </c>
      <c r="C35" s="190">
        <v>125.2</v>
      </c>
      <c r="D35" s="190">
        <v>159</v>
      </c>
      <c r="E35" s="83">
        <f t="shared" si="0"/>
        <v>0.78742138364779879</v>
      </c>
    </row>
    <row r="36" spans="2:5" ht="15.6" x14ac:dyDescent="0.3">
      <c r="B36" s="184" t="s">
        <v>260</v>
      </c>
      <c r="C36" s="190">
        <v>133.6</v>
      </c>
      <c r="D36" s="190">
        <v>169</v>
      </c>
      <c r="E36" s="83">
        <f t="shared" si="0"/>
        <v>0.79053254437869824</v>
      </c>
    </row>
    <row r="37" spans="2:5" ht="15.6" x14ac:dyDescent="0.3">
      <c r="B37" s="184" t="s">
        <v>319</v>
      </c>
      <c r="C37" s="190">
        <v>136.4</v>
      </c>
      <c r="D37" s="190">
        <v>172.1</v>
      </c>
      <c r="E37" s="83">
        <f t="shared" si="0"/>
        <v>0.79256246368390482</v>
      </c>
    </row>
    <row r="38" spans="2:5" ht="15.6" x14ac:dyDescent="0.3">
      <c r="B38" s="184" t="s">
        <v>320</v>
      </c>
      <c r="C38" s="190">
        <v>141.19999999999999</v>
      </c>
      <c r="D38" s="190">
        <v>176.7</v>
      </c>
      <c r="E38" s="83">
        <f t="shared" si="0"/>
        <v>0.79909451046972269</v>
      </c>
    </row>
    <row r="39" spans="2:5" ht="15.6" x14ac:dyDescent="0.3">
      <c r="B39" s="184" t="s">
        <v>321</v>
      </c>
      <c r="C39" s="190">
        <v>143.69999999999999</v>
      </c>
      <c r="D39" s="190">
        <v>179</v>
      </c>
      <c r="E39" s="83">
        <f t="shared" si="0"/>
        <v>0.80279329608938543</v>
      </c>
    </row>
    <row r="40" spans="2:5" ht="15.6" x14ac:dyDescent="0.3">
      <c r="B40" s="184" t="s">
        <v>322</v>
      </c>
      <c r="C40" s="190">
        <v>151.6</v>
      </c>
      <c r="D40" s="190">
        <v>188.3</v>
      </c>
      <c r="E40" s="83">
        <f t="shared" si="0"/>
        <v>0.80509824747742953</v>
      </c>
    </row>
    <row r="41" spans="2:5" ht="15.6" x14ac:dyDescent="0.3">
      <c r="B41" s="184" t="s">
        <v>261</v>
      </c>
      <c r="C41" s="190">
        <v>155.69999999999999</v>
      </c>
      <c r="D41" s="190">
        <v>192.5</v>
      </c>
      <c r="E41" s="83">
        <f t="shared" si="0"/>
        <v>0.80883116883116879</v>
      </c>
    </row>
    <row r="42" spans="2:5" ht="15.6" x14ac:dyDescent="0.3">
      <c r="B42" s="184" t="s">
        <v>323</v>
      </c>
      <c r="C42" s="190">
        <v>164.3</v>
      </c>
      <c r="D42" s="190">
        <v>202.1</v>
      </c>
      <c r="E42" s="83">
        <f t="shared" si="0"/>
        <v>0.81296387926768932</v>
      </c>
    </row>
    <row r="43" spans="2:5" ht="15.6" x14ac:dyDescent="0.3">
      <c r="B43" s="184" t="s">
        <v>324</v>
      </c>
      <c r="C43" s="190">
        <v>176.8</v>
      </c>
      <c r="D43" s="190">
        <v>217.7</v>
      </c>
      <c r="E43" s="83">
        <f t="shared" si="0"/>
        <v>0.81212677997243921</v>
      </c>
    </row>
    <row r="44" spans="2:5" ht="15.6" x14ac:dyDescent="0.3">
      <c r="B44" s="184" t="s">
        <v>325</v>
      </c>
      <c r="C44" s="190">
        <v>189.8</v>
      </c>
      <c r="D44" s="190">
        <v>233.4</v>
      </c>
      <c r="E44" s="83">
        <f t="shared" si="0"/>
        <v>0.81319622964867189</v>
      </c>
    </row>
    <row r="45" spans="2:5" ht="15.6" x14ac:dyDescent="0.3">
      <c r="B45" s="184" t="s">
        <v>326</v>
      </c>
      <c r="C45" s="190">
        <v>205.9</v>
      </c>
      <c r="D45" s="190">
        <v>252.8</v>
      </c>
      <c r="E45" s="83">
        <f t="shared" si="0"/>
        <v>0.81447784810126578</v>
      </c>
    </row>
    <row r="46" spans="2:5" ht="15.6" x14ac:dyDescent="0.3">
      <c r="B46" s="184" t="s">
        <v>262</v>
      </c>
      <c r="C46" s="190">
        <v>208.7</v>
      </c>
      <c r="D46" s="190">
        <v>255.3</v>
      </c>
      <c r="E46" s="83">
        <f t="shared" si="0"/>
        <v>0.81746964355660001</v>
      </c>
    </row>
    <row r="47" spans="2:5" ht="15.6" x14ac:dyDescent="0.3">
      <c r="B47" s="184" t="s">
        <v>327</v>
      </c>
      <c r="C47" s="190">
        <v>208.3</v>
      </c>
      <c r="D47" s="190">
        <v>255.8</v>
      </c>
      <c r="E47" s="83">
        <f t="shared" si="0"/>
        <v>0.81430805316653632</v>
      </c>
    </row>
    <row r="48" spans="2:5" ht="15.6" x14ac:dyDescent="0.3">
      <c r="B48" s="184" t="s">
        <v>328</v>
      </c>
      <c r="C48" s="190">
        <v>210</v>
      </c>
      <c r="D48" s="190">
        <v>256.10000000000002</v>
      </c>
      <c r="E48" s="83">
        <f t="shared" si="0"/>
        <v>0.81999219055056616</v>
      </c>
    </row>
    <row r="49" spans="2:5" ht="15.6" x14ac:dyDescent="0.3">
      <c r="B49" s="184">
        <v>1993</v>
      </c>
      <c r="C49" s="190">
        <v>210.1</v>
      </c>
      <c r="D49" s="190">
        <v>256.2</v>
      </c>
      <c r="E49" s="83">
        <f t="shared" si="0"/>
        <v>0.82006245120999222</v>
      </c>
    </row>
    <row r="50" spans="2:5" ht="15.6" x14ac:dyDescent="0.3">
      <c r="B50" s="184" t="s">
        <v>329</v>
      </c>
      <c r="C50" s="190">
        <v>214.4</v>
      </c>
      <c r="D50" s="190">
        <v>261.89999999999998</v>
      </c>
      <c r="E50" s="83">
        <f t="shared" si="0"/>
        <v>0.81863306605574659</v>
      </c>
    </row>
    <row r="51" spans="2:5" ht="15.6" x14ac:dyDescent="0.3">
      <c r="B51" s="184" t="s">
        <v>330</v>
      </c>
      <c r="C51" s="190">
        <v>218.2</v>
      </c>
      <c r="D51" s="190">
        <v>267</v>
      </c>
      <c r="E51" s="83">
        <f t="shared" si="0"/>
        <v>0.81722846441947561</v>
      </c>
    </row>
    <row r="52" spans="2:5" ht="15.6" x14ac:dyDescent="0.3">
      <c r="B52" s="184" t="s">
        <v>331</v>
      </c>
      <c r="C52" s="190">
        <v>223.6</v>
      </c>
      <c r="D52" s="190">
        <v>274.10000000000002</v>
      </c>
      <c r="E52" s="83">
        <f t="shared" si="0"/>
        <v>0.81576067128785101</v>
      </c>
    </row>
    <row r="53" spans="2:5" ht="15.6" x14ac:dyDescent="0.3">
      <c r="B53" s="184" t="s">
        <v>332</v>
      </c>
      <c r="C53" s="190">
        <v>227.3</v>
      </c>
      <c r="D53" s="190">
        <v>279.8</v>
      </c>
      <c r="E53" s="83">
        <f t="shared" si="0"/>
        <v>0.81236597569692637</v>
      </c>
    </row>
    <row r="54" spans="2:5" ht="15.6" x14ac:dyDescent="0.3">
      <c r="B54" s="184" t="s">
        <v>333</v>
      </c>
      <c r="C54" s="190">
        <v>230.3</v>
      </c>
      <c r="D54" s="190">
        <v>284.89999999999998</v>
      </c>
      <c r="E54" s="83">
        <f t="shared" si="0"/>
        <v>0.80835380835380843</v>
      </c>
    </row>
    <row r="55" spans="2:5" ht="15.6" x14ac:dyDescent="0.3">
      <c r="B55" s="184" t="s">
        <v>334</v>
      </c>
      <c r="C55" s="190">
        <v>234.5</v>
      </c>
      <c r="D55" s="190">
        <v>290.2</v>
      </c>
      <c r="E55" s="83">
        <f t="shared" si="0"/>
        <v>0.80806340454858716</v>
      </c>
    </row>
    <row r="56" spans="2:5" ht="15.6" x14ac:dyDescent="0.3">
      <c r="B56" s="184" t="s">
        <v>335</v>
      </c>
      <c r="C56" s="190">
        <v>233.5</v>
      </c>
      <c r="D56" s="190">
        <v>289.60000000000002</v>
      </c>
      <c r="E56" s="83">
        <f t="shared" si="0"/>
        <v>0.80628453038674031</v>
      </c>
    </row>
    <row r="57" spans="2:5" ht="15.6" x14ac:dyDescent="0.3">
      <c r="B57" s="184" t="s">
        <v>336</v>
      </c>
      <c r="C57" s="190">
        <v>236.7</v>
      </c>
      <c r="D57" s="190">
        <v>293.5</v>
      </c>
      <c r="E57" s="83">
        <f t="shared" si="0"/>
        <v>0.80647359454855194</v>
      </c>
    </row>
    <row r="58" spans="2:5" ht="15.6" x14ac:dyDescent="0.3">
      <c r="B58" s="184" t="s">
        <v>337</v>
      </c>
      <c r="C58" s="190">
        <v>242.4</v>
      </c>
      <c r="D58" s="190">
        <v>300.2</v>
      </c>
      <c r="E58" s="83">
        <f t="shared" si="0"/>
        <v>0.80746169220519659</v>
      </c>
    </row>
    <row r="59" spans="2:5" ht="15.6" x14ac:dyDescent="0.3">
      <c r="B59" s="184" t="s">
        <v>338</v>
      </c>
      <c r="C59" s="190">
        <v>242</v>
      </c>
      <c r="D59" s="190">
        <v>302</v>
      </c>
      <c r="E59" s="83">
        <f t="shared" si="0"/>
        <v>0.80132450331125826</v>
      </c>
    </row>
    <row r="60" spans="2:5" ht="15.6" x14ac:dyDescent="0.3">
      <c r="B60" s="184" t="s">
        <v>339</v>
      </c>
      <c r="C60" s="190">
        <v>243.9</v>
      </c>
      <c r="D60" s="190">
        <v>305.7</v>
      </c>
      <c r="E60" s="83">
        <f t="shared" si="0"/>
        <v>0.79784102060843964</v>
      </c>
    </row>
    <row r="61" spans="2:5" ht="15.6" x14ac:dyDescent="0.3">
      <c r="B61" s="184" t="s">
        <v>340</v>
      </c>
      <c r="C61" s="190">
        <v>243.1</v>
      </c>
      <c r="D61" s="190">
        <v>305.8</v>
      </c>
      <c r="E61" s="83">
        <f t="shared" si="0"/>
        <v>0.79496402877697836</v>
      </c>
    </row>
    <row r="62" spans="2:5" ht="15.6" x14ac:dyDescent="0.3">
      <c r="B62" s="184" t="s">
        <v>341</v>
      </c>
      <c r="C62" s="190">
        <v>246</v>
      </c>
      <c r="D62" s="190">
        <v>310.39999999999998</v>
      </c>
      <c r="E62" s="83">
        <f t="shared" si="0"/>
        <v>0.79252577319587636</v>
      </c>
    </row>
    <row r="63" spans="2:5" ht="15.6" x14ac:dyDescent="0.3">
      <c r="B63" s="184" t="s">
        <v>277</v>
      </c>
      <c r="C63" s="190">
        <v>246.5</v>
      </c>
      <c r="D63" s="190">
        <v>313.3</v>
      </c>
      <c r="E63" s="83">
        <f t="shared" si="0"/>
        <v>0.78678582827960419</v>
      </c>
    </row>
    <row r="64" spans="2:5" ht="15.6" x14ac:dyDescent="0.3">
      <c r="B64" s="184" t="s">
        <v>51</v>
      </c>
      <c r="C64" s="190">
        <v>244.8</v>
      </c>
      <c r="D64" s="190">
        <v>310.5</v>
      </c>
      <c r="E64" s="83">
        <f t="shared" si="0"/>
        <v>0.78840579710144931</v>
      </c>
    </row>
    <row r="65" spans="2:8" ht="15.6" x14ac:dyDescent="0.3">
      <c r="B65" s="184" t="s">
        <v>342</v>
      </c>
      <c r="C65" s="190">
        <v>243.9</v>
      </c>
      <c r="D65" s="190">
        <v>307.3</v>
      </c>
      <c r="E65" s="83">
        <f t="shared" si="0"/>
        <v>0.79368695086234953</v>
      </c>
    </row>
    <row r="66" spans="2:8" ht="15.6" x14ac:dyDescent="0.3">
      <c r="B66" s="184">
        <v>2010</v>
      </c>
      <c r="C66" s="190">
        <v>239.6</v>
      </c>
      <c r="D66" s="190">
        <v>303.2</v>
      </c>
      <c r="E66" s="83">
        <f t="shared" si="0"/>
        <v>0.79023746701846964</v>
      </c>
    </row>
    <row r="67" spans="2:8" ht="15.6" x14ac:dyDescent="0.3">
      <c r="B67" s="184">
        <v>2011</v>
      </c>
      <c r="C67" s="190">
        <v>241</v>
      </c>
      <c r="D67" s="190">
        <v>304.3</v>
      </c>
      <c r="E67" s="83">
        <f t="shared" si="0"/>
        <v>0.791981597108117</v>
      </c>
    </row>
    <row r="68" spans="2:8" ht="15.6" x14ac:dyDescent="0.3">
      <c r="B68" s="184">
        <v>2012</v>
      </c>
      <c r="C68" s="190">
        <v>240.9</v>
      </c>
      <c r="D68" s="190">
        <v>304.60000000000002</v>
      </c>
      <c r="E68" s="83">
        <f t="shared" si="0"/>
        <v>0.79087327642810235</v>
      </c>
    </row>
    <row r="69" spans="2:8" ht="15.6" x14ac:dyDescent="0.3">
      <c r="B69" s="184">
        <v>2013</v>
      </c>
      <c r="C69" s="190">
        <v>241.3</v>
      </c>
      <c r="D69" s="190">
        <v>305.8</v>
      </c>
      <c r="E69" s="83">
        <f t="shared" si="0"/>
        <v>0.78907782864617393</v>
      </c>
    </row>
    <row r="70" spans="2:8" ht="15.6" x14ac:dyDescent="0.3">
      <c r="B70" s="184">
        <v>2014</v>
      </c>
      <c r="C70" s="190">
        <v>246.9</v>
      </c>
      <c r="D70" s="190">
        <v>314.5</v>
      </c>
      <c r="E70" s="83">
        <f t="shared" ref="E70:E77" si="1">C70/D70</f>
        <v>0.78505564387917326</v>
      </c>
    </row>
    <row r="71" spans="2:8" ht="15.6" x14ac:dyDescent="0.3">
      <c r="B71" s="184">
        <v>2015</v>
      </c>
      <c r="C71" s="190">
        <v>250.3</v>
      </c>
      <c r="D71" s="190">
        <v>320.39999999999998</v>
      </c>
      <c r="E71" s="83">
        <f t="shared" si="1"/>
        <v>0.78121098626716612</v>
      </c>
    </row>
    <row r="72" spans="2:8" ht="15.6" x14ac:dyDescent="0.3">
      <c r="B72" s="184">
        <v>2016</v>
      </c>
      <c r="C72" s="190">
        <v>254.8</v>
      </c>
      <c r="D72" s="190">
        <v>327.9</v>
      </c>
      <c r="E72" s="83">
        <f t="shared" si="1"/>
        <v>0.7770661787130223</v>
      </c>
    </row>
    <row r="73" spans="2:8" ht="15.6" x14ac:dyDescent="0.3">
      <c r="B73" s="184">
        <v>2017</v>
      </c>
      <c r="C73" s="190">
        <v>257.89999999999998</v>
      </c>
      <c r="D73" s="190">
        <v>332.5</v>
      </c>
      <c r="E73" s="83">
        <f t="shared" si="1"/>
        <v>0.77563909774436079</v>
      </c>
    </row>
    <row r="74" spans="2:8" ht="15.6" x14ac:dyDescent="0.3">
      <c r="B74" s="184">
        <v>2018</v>
      </c>
      <c r="C74" s="190">
        <v>259.10000000000002</v>
      </c>
      <c r="D74" s="190">
        <v>334.2</v>
      </c>
      <c r="E74" s="83">
        <f t="shared" si="1"/>
        <v>0.77528426092160396</v>
      </c>
    </row>
    <row r="75" spans="2:8" ht="15.6" x14ac:dyDescent="0.3">
      <c r="B75" s="184">
        <v>2019</v>
      </c>
      <c r="C75" s="190">
        <v>262.89999999999998</v>
      </c>
      <c r="D75" s="190">
        <v>338.6</v>
      </c>
      <c r="E75" s="83">
        <f t="shared" si="1"/>
        <v>0.77643236857649134</v>
      </c>
    </row>
    <row r="76" spans="2:8" ht="15.6" x14ac:dyDescent="0.3">
      <c r="B76" s="184">
        <v>2020</v>
      </c>
      <c r="C76" s="190">
        <v>197.3</v>
      </c>
      <c r="D76" s="190">
        <v>265.89999999999998</v>
      </c>
      <c r="E76" s="83">
        <f t="shared" si="1"/>
        <v>0.74200827378713807</v>
      </c>
    </row>
    <row r="77" spans="2:8" ht="15.6" x14ac:dyDescent="0.3">
      <c r="B77" s="182">
        <v>2021</v>
      </c>
      <c r="C77" s="191">
        <v>221.4</v>
      </c>
      <c r="D77" s="191">
        <v>297.60000000000002</v>
      </c>
      <c r="E77" s="86">
        <f t="shared" si="1"/>
        <v>0.74395161290322576</v>
      </c>
    </row>
    <row r="78" spans="2:8" ht="18" customHeight="1" x14ac:dyDescent="0.3">
      <c r="B78" s="23"/>
      <c r="C78" s="187"/>
      <c r="D78" s="187"/>
      <c r="E78" s="82"/>
    </row>
    <row r="79" spans="2:8" ht="15.45" customHeight="1" x14ac:dyDescent="0.3">
      <c r="B79" s="2" t="s">
        <v>344</v>
      </c>
      <c r="C79" s="187"/>
      <c r="D79" s="187"/>
      <c r="E79" s="82"/>
      <c r="F79" s="2"/>
      <c r="G79" s="2"/>
      <c r="H79" s="2"/>
    </row>
    <row r="80" spans="2:8" ht="15.6" x14ac:dyDescent="0.3">
      <c r="B80" s="109" t="s">
        <v>345</v>
      </c>
      <c r="C80" s="2"/>
      <c r="D80" s="2"/>
      <c r="E80" s="2"/>
      <c r="F80" s="2"/>
      <c r="G80" s="2"/>
      <c r="H80" s="2"/>
    </row>
    <row r="81" spans="2:8" ht="34.049999999999997" customHeight="1" x14ac:dyDescent="0.3">
      <c r="B81" s="312" t="s">
        <v>343</v>
      </c>
      <c r="C81" s="312"/>
      <c r="D81" s="312"/>
      <c r="E81" s="312"/>
      <c r="F81" s="312"/>
      <c r="G81" s="312"/>
      <c r="H81" s="312"/>
    </row>
  </sheetData>
  <mergeCells count="1">
    <mergeCell ref="B81:H81"/>
  </mergeCells>
  <hyperlinks>
    <hyperlink ref="B80" r:id="rId1" display="https://www.gov.uk/government/statistics/national-travel-survey-2021" xr:uid="{578A9F99-6539-46E6-91F4-45E87936AB5D}"/>
    <hyperlink ref="A1" location="Contents!A1" display="BACK TO CONTENTS " xr:uid="{32C59D13-D2A9-4E5C-805E-FCCC4C3E3927}"/>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15BC-18A7-4AE6-A236-DFB97182F1B3}">
  <dimension ref="A1:N34"/>
  <sheetViews>
    <sheetView topLeftCell="A25" workbookViewId="0">
      <selection activeCell="B33" sqref="B33:B34"/>
    </sheetView>
  </sheetViews>
  <sheetFormatPr defaultColWidth="8.77734375" defaultRowHeight="15.6" x14ac:dyDescent="0.3"/>
  <cols>
    <col min="1" max="1" width="19.77734375" style="2" customWidth="1"/>
    <col min="2" max="2" width="80.109375" style="2" customWidth="1"/>
    <col min="3" max="11" width="8.77734375" style="2"/>
    <col min="12" max="12" width="8.77734375" style="2" customWidth="1"/>
    <col min="13" max="13" width="9.109375" style="2" customWidth="1"/>
    <col min="14" max="16384" width="8.77734375" style="2"/>
  </cols>
  <sheetData>
    <row r="1" spans="1:14" ht="16.8" thickTop="1" thickBot="1" x14ac:dyDescent="0.35">
      <c r="A1" s="1" t="s">
        <v>497</v>
      </c>
      <c r="B1" s="309" t="s">
        <v>346</v>
      </c>
      <c r="C1" s="310"/>
      <c r="D1" s="310"/>
      <c r="E1" s="311"/>
    </row>
    <row r="2" spans="1:14" ht="16.2" thickTop="1" x14ac:dyDescent="0.3"/>
    <row r="4" spans="1:14" x14ac:dyDescent="0.3">
      <c r="B4" s="192">
        <f>B3</f>
        <v>0</v>
      </c>
      <c r="C4" s="193">
        <v>2010</v>
      </c>
      <c r="D4" s="193">
        <v>2011</v>
      </c>
      <c r="E4" s="193">
        <v>2012</v>
      </c>
      <c r="F4" s="193">
        <v>2013</v>
      </c>
      <c r="G4" s="193">
        <v>2014</v>
      </c>
      <c r="H4" s="193">
        <v>2015</v>
      </c>
      <c r="I4" s="193">
        <v>2016</v>
      </c>
      <c r="J4" s="193">
        <v>2017</v>
      </c>
      <c r="K4" s="193">
        <v>2018</v>
      </c>
      <c r="L4" s="193">
        <v>2019</v>
      </c>
      <c r="M4" s="193">
        <v>2020</v>
      </c>
      <c r="N4" s="130"/>
    </row>
    <row r="5" spans="1:14" x14ac:dyDescent="0.3">
      <c r="B5" s="197" t="s">
        <v>347</v>
      </c>
      <c r="C5" s="133">
        <v>-1000</v>
      </c>
      <c r="D5" s="133">
        <v>0</v>
      </c>
      <c r="E5" s="133">
        <v>0</v>
      </c>
      <c r="F5" s="133">
        <v>0</v>
      </c>
      <c r="G5" s="133">
        <v>0</v>
      </c>
      <c r="H5" s="133">
        <v>0</v>
      </c>
      <c r="I5" s="133">
        <v>1000</v>
      </c>
      <c r="J5" s="133">
        <v>-1000</v>
      </c>
      <c r="K5" s="133">
        <v>0</v>
      </c>
      <c r="L5" s="133">
        <v>2000</v>
      </c>
      <c r="M5" s="133">
        <v>0</v>
      </c>
      <c r="N5" s="114">
        <f>SUM(C5:M5)</f>
        <v>1000</v>
      </c>
    </row>
    <row r="6" spans="1:14" x14ac:dyDescent="0.3">
      <c r="B6" s="197" t="s">
        <v>348</v>
      </c>
      <c r="C6" s="133">
        <v>500</v>
      </c>
      <c r="D6" s="133">
        <v>-500</v>
      </c>
      <c r="E6" s="133">
        <v>-500</v>
      </c>
      <c r="F6" s="133">
        <v>0</v>
      </c>
      <c r="G6" s="133">
        <v>0</v>
      </c>
      <c r="H6" s="133">
        <v>0</v>
      </c>
      <c r="I6" s="133">
        <v>-250</v>
      </c>
      <c r="J6" s="133">
        <v>-250</v>
      </c>
      <c r="K6" s="133">
        <v>0</v>
      </c>
      <c r="L6" s="133">
        <v>0</v>
      </c>
      <c r="M6" s="133">
        <v>750</v>
      </c>
      <c r="N6" s="114">
        <f t="shared" ref="N6:N26" si="0">SUM(C6:M6)</f>
        <v>-250</v>
      </c>
    </row>
    <row r="7" spans="1:14" x14ac:dyDescent="0.3">
      <c r="B7" s="197" t="s">
        <v>349</v>
      </c>
      <c r="C7" s="133">
        <v>-2000</v>
      </c>
      <c r="D7" s="133">
        <v>-5000</v>
      </c>
      <c r="E7" s="133">
        <v>4000</v>
      </c>
      <c r="F7" s="133">
        <v>-2000</v>
      </c>
      <c r="G7" s="133">
        <v>1000</v>
      </c>
      <c r="H7" s="133">
        <v>7000</v>
      </c>
      <c r="I7" s="133">
        <v>-5000</v>
      </c>
      <c r="J7" s="133">
        <v>6000</v>
      </c>
      <c r="K7" s="133">
        <v>-4000</v>
      </c>
      <c r="L7" s="133">
        <v>-6000</v>
      </c>
      <c r="M7" s="133">
        <v>-4000</v>
      </c>
      <c r="N7" s="114">
        <f t="shared" si="0"/>
        <v>-10000</v>
      </c>
    </row>
    <row r="8" spans="1:14" x14ac:dyDescent="0.3">
      <c r="B8" s="197" t="s">
        <v>350</v>
      </c>
      <c r="C8" s="133">
        <v>-2000</v>
      </c>
      <c r="D8" s="133">
        <v>1000</v>
      </c>
      <c r="E8" s="133">
        <v>1000</v>
      </c>
      <c r="F8" s="133">
        <v>0</v>
      </c>
      <c r="G8" s="133">
        <v>-3000</v>
      </c>
      <c r="H8" s="133">
        <v>-500</v>
      </c>
      <c r="I8" s="133">
        <v>0</v>
      </c>
      <c r="J8" s="133">
        <v>2500</v>
      </c>
      <c r="K8" s="133">
        <v>0</v>
      </c>
      <c r="L8" s="133">
        <v>4000</v>
      </c>
      <c r="M8" s="133">
        <v>-4000</v>
      </c>
      <c r="N8" s="114">
        <f t="shared" si="0"/>
        <v>-1000</v>
      </c>
    </row>
    <row r="9" spans="1:14" x14ac:dyDescent="0.3">
      <c r="B9" s="197" t="s">
        <v>351</v>
      </c>
      <c r="C9" s="133">
        <v>0</v>
      </c>
      <c r="D9" s="133">
        <v>2500</v>
      </c>
      <c r="E9" s="133">
        <v>-1000</v>
      </c>
      <c r="F9" s="133">
        <v>0</v>
      </c>
      <c r="G9" s="133">
        <v>0</v>
      </c>
      <c r="H9" s="133">
        <v>1000</v>
      </c>
      <c r="I9" s="133">
        <v>-2000</v>
      </c>
      <c r="J9" s="133">
        <v>5000</v>
      </c>
      <c r="K9" s="133">
        <v>-2000</v>
      </c>
      <c r="L9" s="133">
        <v>-2000</v>
      </c>
      <c r="M9" s="133">
        <v>1000</v>
      </c>
      <c r="N9" s="114">
        <f t="shared" si="0"/>
        <v>2500</v>
      </c>
    </row>
    <row r="10" spans="1:14" x14ac:dyDescent="0.3">
      <c r="B10" s="197" t="s">
        <v>352</v>
      </c>
      <c r="C10" s="133">
        <v>-12000</v>
      </c>
      <c r="D10" s="133">
        <v>5000</v>
      </c>
      <c r="E10" s="133">
        <v>-3000</v>
      </c>
      <c r="F10" s="133">
        <v>-5000</v>
      </c>
      <c r="G10" s="133">
        <v>-3000</v>
      </c>
      <c r="H10" s="133">
        <v>6000</v>
      </c>
      <c r="I10" s="133">
        <v>-9000</v>
      </c>
      <c r="J10" s="133">
        <v>4000</v>
      </c>
      <c r="K10" s="133">
        <v>7000</v>
      </c>
      <c r="L10" s="133">
        <v>-3000</v>
      </c>
      <c r="M10" s="133">
        <v>-7000</v>
      </c>
      <c r="N10" s="114">
        <f t="shared" si="0"/>
        <v>-20000</v>
      </c>
    </row>
    <row r="11" spans="1:14" x14ac:dyDescent="0.3">
      <c r="B11" s="197" t="s">
        <v>353</v>
      </c>
      <c r="C11" s="133">
        <v>8000</v>
      </c>
      <c r="D11" s="133">
        <v>-19000</v>
      </c>
      <c r="E11" s="133">
        <v>3000</v>
      </c>
      <c r="F11" s="133">
        <v>9000</v>
      </c>
      <c r="G11" s="133">
        <v>16000</v>
      </c>
      <c r="H11" s="133">
        <v>-17000</v>
      </c>
      <c r="I11" s="133">
        <v>1000</v>
      </c>
      <c r="J11" s="133">
        <v>2000</v>
      </c>
      <c r="K11" s="133">
        <v>-4000</v>
      </c>
      <c r="L11" s="133">
        <v>5000</v>
      </c>
      <c r="M11" s="133">
        <v>-14000</v>
      </c>
      <c r="N11" s="114">
        <f t="shared" si="0"/>
        <v>-10000</v>
      </c>
    </row>
    <row r="12" spans="1:14" x14ac:dyDescent="0.3">
      <c r="B12" s="197" t="s">
        <v>354</v>
      </c>
      <c r="C12" s="133">
        <v>-2000</v>
      </c>
      <c r="D12" s="133">
        <v>3000</v>
      </c>
      <c r="E12" s="133">
        <v>-7000</v>
      </c>
      <c r="F12" s="133">
        <v>5000</v>
      </c>
      <c r="G12" s="133">
        <v>3000</v>
      </c>
      <c r="H12" s="133">
        <v>-2000</v>
      </c>
      <c r="I12" s="133">
        <v>1000</v>
      </c>
      <c r="J12" s="133">
        <v>0</v>
      </c>
      <c r="K12" s="133">
        <v>5000</v>
      </c>
      <c r="L12" s="133">
        <v>0</v>
      </c>
      <c r="M12" s="133">
        <v>2000</v>
      </c>
      <c r="N12" s="114">
        <f t="shared" si="0"/>
        <v>8000</v>
      </c>
    </row>
    <row r="13" spans="1:14" x14ac:dyDescent="0.3">
      <c r="B13" s="197" t="s">
        <v>355</v>
      </c>
      <c r="C13" s="133">
        <v>-7000</v>
      </c>
      <c r="D13" s="133">
        <v>16000</v>
      </c>
      <c r="E13" s="133">
        <v>-8000</v>
      </c>
      <c r="F13" s="133">
        <v>4000</v>
      </c>
      <c r="G13" s="133">
        <v>-7000</v>
      </c>
      <c r="H13" s="133">
        <v>15000</v>
      </c>
      <c r="I13" s="133">
        <v>2000</v>
      </c>
      <c r="J13" s="133">
        <v>11000</v>
      </c>
      <c r="K13" s="133">
        <v>-17000</v>
      </c>
      <c r="L13" s="133">
        <v>5000</v>
      </c>
      <c r="M13" s="133">
        <v>10000</v>
      </c>
      <c r="N13" s="114">
        <f t="shared" si="0"/>
        <v>24000</v>
      </c>
    </row>
    <row r="14" spans="1:14" x14ac:dyDescent="0.3">
      <c r="B14" s="197" t="s">
        <v>356</v>
      </c>
      <c r="C14" s="133">
        <v>2000</v>
      </c>
      <c r="D14" s="133">
        <v>5000</v>
      </c>
      <c r="E14" s="133">
        <v>-7000</v>
      </c>
      <c r="F14" s="133">
        <v>-1000</v>
      </c>
      <c r="G14" s="133">
        <v>2000</v>
      </c>
      <c r="H14" s="133">
        <v>5000</v>
      </c>
      <c r="I14" s="133">
        <v>-5000</v>
      </c>
      <c r="J14" s="133">
        <v>3000</v>
      </c>
      <c r="K14" s="133">
        <v>1000</v>
      </c>
      <c r="L14" s="133">
        <v>1000</v>
      </c>
      <c r="M14" s="133">
        <v>-1000</v>
      </c>
      <c r="N14" s="114">
        <f t="shared" si="0"/>
        <v>5000</v>
      </c>
    </row>
    <row r="15" spans="1:14" x14ac:dyDescent="0.3">
      <c r="B15" s="197" t="s">
        <v>357</v>
      </c>
      <c r="C15" s="133">
        <v>-4000</v>
      </c>
      <c r="D15" s="133">
        <v>2000</v>
      </c>
      <c r="E15" s="133">
        <v>-1000</v>
      </c>
      <c r="F15" s="133">
        <v>0</v>
      </c>
      <c r="G15" s="133">
        <v>-2000</v>
      </c>
      <c r="H15" s="133">
        <v>2000</v>
      </c>
      <c r="I15" s="133">
        <v>-2000</v>
      </c>
      <c r="J15" s="133">
        <v>3000</v>
      </c>
      <c r="K15" s="133">
        <v>1000</v>
      </c>
      <c r="L15" s="133">
        <v>-2000</v>
      </c>
      <c r="M15" s="133">
        <v>0</v>
      </c>
      <c r="N15" s="114">
        <f t="shared" si="0"/>
        <v>-3000</v>
      </c>
    </row>
    <row r="16" spans="1:14" x14ac:dyDescent="0.3">
      <c r="B16" s="197" t="s">
        <v>358</v>
      </c>
      <c r="C16" s="133">
        <v>0</v>
      </c>
      <c r="D16" s="133">
        <v>-3000</v>
      </c>
      <c r="E16" s="133">
        <v>5000</v>
      </c>
      <c r="F16" s="133">
        <v>-5000</v>
      </c>
      <c r="G16" s="133">
        <v>3000</v>
      </c>
      <c r="H16" s="133">
        <v>1000</v>
      </c>
      <c r="I16" s="133">
        <v>-1000</v>
      </c>
      <c r="J16" s="133">
        <v>-2000</v>
      </c>
      <c r="K16" s="133">
        <v>3000</v>
      </c>
      <c r="L16" s="133">
        <v>0</v>
      </c>
      <c r="M16" s="133">
        <v>-1000</v>
      </c>
      <c r="N16" s="114">
        <f t="shared" si="0"/>
        <v>0</v>
      </c>
    </row>
    <row r="17" spans="2:14" x14ac:dyDescent="0.3">
      <c r="B17" s="197" t="s">
        <v>359</v>
      </c>
      <c r="C17" s="133">
        <v>-8000</v>
      </c>
      <c r="D17" s="133">
        <v>2000</v>
      </c>
      <c r="E17" s="133">
        <v>-9000</v>
      </c>
      <c r="F17" s="133">
        <v>1000</v>
      </c>
      <c r="G17" s="133">
        <v>10000</v>
      </c>
      <c r="H17" s="133">
        <v>14000</v>
      </c>
      <c r="I17" s="133">
        <v>-10000</v>
      </c>
      <c r="J17" s="133">
        <v>-6000</v>
      </c>
      <c r="K17" s="133">
        <v>-7000</v>
      </c>
      <c r="L17" s="133">
        <v>16000</v>
      </c>
      <c r="M17" s="133">
        <v>-12000</v>
      </c>
      <c r="N17" s="114">
        <f t="shared" si="0"/>
        <v>-9000</v>
      </c>
    </row>
    <row r="18" spans="2:14" x14ac:dyDescent="0.3">
      <c r="B18" s="197" t="s">
        <v>360</v>
      </c>
      <c r="C18" s="133">
        <v>9000</v>
      </c>
      <c r="D18" s="133">
        <v>-8000</v>
      </c>
      <c r="E18" s="133">
        <v>13000</v>
      </c>
      <c r="F18" s="133">
        <v>-6000</v>
      </c>
      <c r="G18" s="133">
        <v>8000</v>
      </c>
      <c r="H18" s="133">
        <v>6000</v>
      </c>
      <c r="I18" s="133">
        <v>1000</v>
      </c>
      <c r="J18" s="133">
        <v>10000</v>
      </c>
      <c r="K18" s="133">
        <v>-5000</v>
      </c>
      <c r="L18" s="133">
        <v>-4000</v>
      </c>
      <c r="M18" s="133">
        <v>2000</v>
      </c>
      <c r="N18" s="114">
        <f t="shared" si="0"/>
        <v>26000</v>
      </c>
    </row>
    <row r="19" spans="2:14" x14ac:dyDescent="0.3">
      <c r="B19" s="197" t="s">
        <v>361</v>
      </c>
      <c r="C19" s="133">
        <v>-5000</v>
      </c>
      <c r="D19" s="133">
        <v>-9000</v>
      </c>
      <c r="E19" s="133">
        <v>0</v>
      </c>
      <c r="F19" s="133">
        <v>-4000</v>
      </c>
      <c r="G19" s="133">
        <v>-4000</v>
      </c>
      <c r="H19" s="133">
        <v>-2000</v>
      </c>
      <c r="I19" s="133">
        <v>0</v>
      </c>
      <c r="J19" s="133">
        <v>-2000</v>
      </c>
      <c r="K19" s="133">
        <v>2000</v>
      </c>
      <c r="L19" s="133">
        <v>2000</v>
      </c>
      <c r="M19" s="133">
        <v>0</v>
      </c>
      <c r="N19" s="114">
        <f>SUM(C19:M19)</f>
        <v>-22000</v>
      </c>
    </row>
    <row r="20" spans="2:14" x14ac:dyDescent="0.3">
      <c r="B20" s="197" t="s">
        <v>362</v>
      </c>
      <c r="C20" s="133">
        <v>1000</v>
      </c>
      <c r="D20" s="133">
        <v>1000</v>
      </c>
      <c r="E20" s="133">
        <v>1000</v>
      </c>
      <c r="F20" s="133">
        <v>-9000</v>
      </c>
      <c r="G20" s="133">
        <v>9000</v>
      </c>
      <c r="H20" s="133">
        <v>0</v>
      </c>
      <c r="I20" s="133">
        <v>1000</v>
      </c>
      <c r="J20" s="133">
        <v>-5000</v>
      </c>
      <c r="K20" s="133">
        <v>2000</v>
      </c>
      <c r="L20" s="133">
        <v>1000</v>
      </c>
      <c r="M20" s="133">
        <v>2000</v>
      </c>
      <c r="N20" s="114">
        <f t="shared" si="0"/>
        <v>4000</v>
      </c>
    </row>
    <row r="21" spans="2:14" x14ac:dyDescent="0.3">
      <c r="B21" s="197" t="s">
        <v>363</v>
      </c>
      <c r="C21" s="133">
        <v>10000</v>
      </c>
      <c r="D21" s="133">
        <v>0</v>
      </c>
      <c r="E21" s="133">
        <v>6000</v>
      </c>
      <c r="F21" s="133">
        <v>20000</v>
      </c>
      <c r="G21" s="133">
        <v>-2000</v>
      </c>
      <c r="H21" s="133">
        <v>-13000</v>
      </c>
      <c r="I21" s="133">
        <v>2000</v>
      </c>
      <c r="J21" s="133">
        <v>-3000</v>
      </c>
      <c r="K21" s="133">
        <v>1000</v>
      </c>
      <c r="L21" s="133">
        <v>3000</v>
      </c>
      <c r="M21" s="133">
        <v>6000</v>
      </c>
      <c r="N21" s="114">
        <f t="shared" si="0"/>
        <v>30000</v>
      </c>
    </row>
    <row r="22" spans="2:14" x14ac:dyDescent="0.3">
      <c r="B22" s="197" t="s">
        <v>364</v>
      </c>
      <c r="C22" s="133">
        <v>2000</v>
      </c>
      <c r="D22" s="133">
        <v>2000</v>
      </c>
      <c r="E22" s="133">
        <v>4000</v>
      </c>
      <c r="F22" s="133">
        <v>0</v>
      </c>
      <c r="G22" s="133">
        <v>-6000</v>
      </c>
      <c r="H22" s="133">
        <v>0</v>
      </c>
      <c r="I22" s="133">
        <v>5000</v>
      </c>
      <c r="J22" s="133">
        <v>-4000</v>
      </c>
      <c r="K22" s="133">
        <v>-2000</v>
      </c>
      <c r="L22" s="133">
        <v>4000</v>
      </c>
      <c r="M22" s="133">
        <v>-5000</v>
      </c>
      <c r="N22" s="114">
        <f t="shared" si="0"/>
        <v>0</v>
      </c>
    </row>
    <row r="23" spans="2:14" x14ac:dyDescent="0.3">
      <c r="B23" s="197" t="s">
        <v>365</v>
      </c>
      <c r="C23" s="133">
        <v>5000</v>
      </c>
      <c r="D23" s="133">
        <v>-3000</v>
      </c>
      <c r="E23" s="133">
        <v>-5000</v>
      </c>
      <c r="F23" s="133">
        <v>1000</v>
      </c>
      <c r="G23" s="133">
        <v>1000</v>
      </c>
      <c r="H23" s="133">
        <v>6000</v>
      </c>
      <c r="I23" s="133">
        <v>-3000</v>
      </c>
      <c r="J23" s="133">
        <v>2000</v>
      </c>
      <c r="K23" s="133">
        <v>1000</v>
      </c>
      <c r="L23" s="133">
        <v>-4000</v>
      </c>
      <c r="M23" s="133">
        <v>0</v>
      </c>
      <c r="N23" s="114">
        <f t="shared" si="0"/>
        <v>1000</v>
      </c>
    </row>
    <row r="24" spans="2:14" x14ac:dyDescent="0.3">
      <c r="B24" s="197" t="s">
        <v>366</v>
      </c>
      <c r="C24" s="133">
        <v>0</v>
      </c>
      <c r="D24" s="133">
        <v>0</v>
      </c>
      <c r="E24" s="133">
        <v>0</v>
      </c>
      <c r="F24" s="133">
        <v>0</v>
      </c>
      <c r="G24" s="133">
        <v>0</v>
      </c>
      <c r="H24" s="133">
        <v>0</v>
      </c>
      <c r="I24" s="133">
        <v>0</v>
      </c>
      <c r="J24" s="133">
        <v>0</v>
      </c>
      <c r="K24" s="133">
        <v>0</v>
      </c>
      <c r="L24" s="133">
        <v>0</v>
      </c>
      <c r="M24" s="133">
        <v>0</v>
      </c>
      <c r="N24" s="114">
        <f t="shared" si="0"/>
        <v>0</v>
      </c>
    </row>
    <row r="25" spans="2:14" x14ac:dyDescent="0.3">
      <c r="B25" s="197" t="s">
        <v>367</v>
      </c>
      <c r="C25" s="133">
        <v>0</v>
      </c>
      <c r="D25" s="133">
        <v>0</v>
      </c>
      <c r="E25" s="133">
        <v>0</v>
      </c>
      <c r="F25" s="133">
        <v>0</v>
      </c>
      <c r="G25" s="133">
        <v>0</v>
      </c>
      <c r="H25" s="133">
        <v>0</v>
      </c>
      <c r="I25" s="133">
        <v>0</v>
      </c>
      <c r="J25" s="133">
        <v>0</v>
      </c>
      <c r="K25" s="133">
        <v>0</v>
      </c>
      <c r="L25" s="133">
        <v>0</v>
      </c>
      <c r="M25" s="133">
        <v>0</v>
      </c>
      <c r="N25" s="114">
        <f t="shared" si="0"/>
        <v>0</v>
      </c>
    </row>
    <row r="26" spans="2:14" x14ac:dyDescent="0.3">
      <c r="B26" s="197" t="s">
        <v>368</v>
      </c>
      <c r="C26" s="133">
        <f>SUM(C5:C25)</f>
        <v>-5500</v>
      </c>
      <c r="D26" s="133">
        <f t="shared" ref="D26:M26" si="1">SUM(D5:D25)</f>
        <v>-8000</v>
      </c>
      <c r="E26" s="133">
        <f t="shared" si="1"/>
        <v>-4500</v>
      </c>
      <c r="F26" s="133">
        <f t="shared" si="1"/>
        <v>8000</v>
      </c>
      <c r="G26" s="133">
        <f t="shared" si="1"/>
        <v>26000</v>
      </c>
      <c r="H26" s="133">
        <f t="shared" si="1"/>
        <v>28500</v>
      </c>
      <c r="I26" s="133">
        <f t="shared" si="1"/>
        <v>-23250</v>
      </c>
      <c r="J26" s="133">
        <f t="shared" si="1"/>
        <v>25250</v>
      </c>
      <c r="K26" s="133">
        <f t="shared" si="1"/>
        <v>-18000</v>
      </c>
      <c r="L26" s="133">
        <f t="shared" si="1"/>
        <v>22000</v>
      </c>
      <c r="M26" s="133">
        <f t="shared" si="1"/>
        <v>-24250</v>
      </c>
      <c r="N26" s="114">
        <f t="shared" si="0"/>
        <v>26250</v>
      </c>
    </row>
    <row r="27" spans="2:14" x14ac:dyDescent="0.3">
      <c r="B27" s="197"/>
      <c r="C27" s="133"/>
      <c r="D27" s="133"/>
      <c r="E27" s="133"/>
      <c r="F27" s="133"/>
      <c r="G27" s="133"/>
      <c r="H27" s="133"/>
      <c r="I27" s="133"/>
      <c r="J27" s="133"/>
      <c r="K27" s="133"/>
      <c r="L27" s="133"/>
      <c r="M27" s="133"/>
      <c r="N27" s="114"/>
    </row>
    <row r="28" spans="2:14" ht="62.4" x14ac:dyDescent="0.3">
      <c r="B28" s="192"/>
      <c r="C28" s="195" t="s">
        <v>369</v>
      </c>
      <c r="D28" s="195" t="s">
        <v>370</v>
      </c>
      <c r="E28" s="195" t="s">
        <v>371</v>
      </c>
      <c r="F28" s="195" t="s">
        <v>372</v>
      </c>
      <c r="G28" s="195" t="s">
        <v>373</v>
      </c>
      <c r="H28" s="195" t="s">
        <v>374</v>
      </c>
      <c r="I28" s="195" t="s">
        <v>375</v>
      </c>
      <c r="J28" s="195" t="s">
        <v>376</v>
      </c>
      <c r="K28" s="195" t="s">
        <v>377</v>
      </c>
      <c r="L28" s="195" t="s">
        <v>378</v>
      </c>
      <c r="M28" s="195" t="s">
        <v>379</v>
      </c>
      <c r="N28" s="196" t="s">
        <v>60</v>
      </c>
    </row>
    <row r="29" spans="2:14" x14ac:dyDescent="0.3">
      <c r="B29" s="198" t="s">
        <v>380</v>
      </c>
      <c r="C29" s="133">
        <f>C6+C11+C14+C18+C20+C21+C22+C23</f>
        <v>37500</v>
      </c>
      <c r="D29" s="133">
        <f>D8+D9+D10+D12+D13+D14+D15+D17+D20+D22</f>
        <v>39500</v>
      </c>
      <c r="E29" s="133">
        <f>E7+E8+E11+E16+E18+E20+E21+E22</f>
        <v>37000</v>
      </c>
      <c r="F29" s="133">
        <f>F11+F12+F13+F17+F21+F23</f>
        <v>40000</v>
      </c>
      <c r="G29" s="133">
        <f>G7+G11+G12+G14+G16+G17+G18+G20+G23</f>
        <v>53000</v>
      </c>
      <c r="H29" s="133">
        <f>H7+H9+H10+H13+H14+H15+H16+H17+H18+H23</f>
        <v>63000</v>
      </c>
      <c r="I29" s="133">
        <f>I5+I11+I12+I13+I18+I20+I21+I22</f>
        <v>14000</v>
      </c>
      <c r="J29" s="133">
        <f>J7+J8+J9+J10+J11+J13+J14+J15+J18+J23</f>
        <v>48500</v>
      </c>
      <c r="K29" s="133">
        <f>K10+K12+K14+K15+K16+K19+K20+K21+K23</f>
        <v>23000</v>
      </c>
      <c r="L29" s="133">
        <f>L5+L8+L11+L13+L14+L17+L19+L20+L21+L22</f>
        <v>43000</v>
      </c>
      <c r="M29" s="133">
        <f>M6+M9+M12+M13+M18+M20+M21</f>
        <v>23750</v>
      </c>
      <c r="N29" s="114">
        <f>SUM(C29:M29)</f>
        <v>422250</v>
      </c>
    </row>
    <row r="30" spans="2:14" x14ac:dyDescent="0.3">
      <c r="B30" s="197" t="s">
        <v>381</v>
      </c>
      <c r="C30" s="133">
        <f>C5+C7+C8+C9+C10+C12+C13+C15+C16+C17+C19+C24+C25</f>
        <v>-43000</v>
      </c>
      <c r="D30" s="133">
        <f>D5+D6+D7+D11+D16+D18+D19+D21+D23+D24+D25</f>
        <v>-47500</v>
      </c>
      <c r="E30" s="133">
        <f>E5+E6+E9+E10+E12+E13+E14+E15+E17+E19+E23+E24+E25</f>
        <v>-41500</v>
      </c>
      <c r="F30" s="133">
        <f>F5+F6+F7+F8+F9+F10+F14+F15+F16+F18+F19+F20+F22+F24+F25</f>
        <v>-32000</v>
      </c>
      <c r="G30" s="133">
        <f>G5+G6+G8+G9+G10+G13+G15+G19+G21+G22+G24+G25</f>
        <v>-27000</v>
      </c>
      <c r="H30" s="133">
        <f>H5+H6+H8+H11+H12+H19+H20+H21+H22+H24+H25</f>
        <v>-34500</v>
      </c>
      <c r="I30" s="133">
        <f>I6+I7+I8+I9+I10+I14+I15+I16+I17+I19+I23+I24+I25</f>
        <v>-37250</v>
      </c>
      <c r="J30" s="133">
        <f>J5+J6+J12+J16+J17+J19+J20+J21+J22+J24+J25</f>
        <v>-23250</v>
      </c>
      <c r="K30" s="133">
        <f>K5+K6+K7+K8+K9+K11+K13+K17+K18+K22+K24+K25</f>
        <v>-41000</v>
      </c>
      <c r="L30" s="133">
        <f>L6+L7+L9+L10+L12+L15+L16+L18+L23+L24+L25</f>
        <v>-21000</v>
      </c>
      <c r="M30" s="133">
        <f>M5+M7+M8+M10+M11+M14+M15+M16+M17+M19+M22+M23+M24+M25</f>
        <v>-48000</v>
      </c>
      <c r="N30" s="114">
        <f t="shared" ref="N30:N31" si="2">SUM(C30:M30)</f>
        <v>-396000</v>
      </c>
    </row>
    <row r="31" spans="2:14" x14ac:dyDescent="0.3">
      <c r="B31" s="199" t="s">
        <v>382</v>
      </c>
      <c r="C31" s="147">
        <f t="shared" ref="C31:M31" si="3">SUM(C29:C30)</f>
        <v>-5500</v>
      </c>
      <c r="D31" s="147">
        <f t="shared" si="3"/>
        <v>-8000</v>
      </c>
      <c r="E31" s="147">
        <f t="shared" si="3"/>
        <v>-4500</v>
      </c>
      <c r="F31" s="147">
        <f t="shared" si="3"/>
        <v>8000</v>
      </c>
      <c r="G31" s="147">
        <f t="shared" si="3"/>
        <v>26000</v>
      </c>
      <c r="H31" s="147">
        <f t="shared" si="3"/>
        <v>28500</v>
      </c>
      <c r="I31" s="147">
        <f t="shared" si="3"/>
        <v>-23250</v>
      </c>
      <c r="J31" s="147">
        <f t="shared" si="3"/>
        <v>25250</v>
      </c>
      <c r="K31" s="147">
        <f t="shared" si="3"/>
        <v>-18000</v>
      </c>
      <c r="L31" s="147">
        <f t="shared" si="3"/>
        <v>22000</v>
      </c>
      <c r="M31" s="147">
        <f t="shared" si="3"/>
        <v>-24250</v>
      </c>
      <c r="N31" s="115">
        <f t="shared" si="2"/>
        <v>26250</v>
      </c>
    </row>
    <row r="33" spans="2:2" x14ac:dyDescent="0.3">
      <c r="B33" s="2" t="s">
        <v>383</v>
      </c>
    </row>
    <row r="34" spans="2:2" x14ac:dyDescent="0.3">
      <c r="B34" s="112" t="s">
        <v>68</v>
      </c>
    </row>
  </sheetData>
  <mergeCells count="1">
    <mergeCell ref="B1:E1"/>
  </mergeCells>
  <conditionalFormatting sqref="C5:M25">
    <cfRule type="cellIs" dxfId="0" priority="1" operator="lessThan">
      <formula>500</formula>
    </cfRule>
  </conditionalFormatting>
  <hyperlinks>
    <hyperlink ref="B34" r:id="rId1" display="https://www.nomisweb.co.uk/query/select/getdatasetbytheme.asp?theme=27" xr:uid="{89D099B5-8165-4716-8114-77D5D244BF65}"/>
    <hyperlink ref="A1" location="Contents!A1" display="BACK TO CONTENTS " xr:uid="{0377C46A-E2CD-4B6A-BE24-4D66D0C55DB5}"/>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566C-7F29-477E-B7AD-C68F2F1170B0}">
  <dimension ref="A1:I53"/>
  <sheetViews>
    <sheetView topLeftCell="A43" workbookViewId="0">
      <selection activeCell="I1" sqref="I1"/>
    </sheetView>
  </sheetViews>
  <sheetFormatPr defaultRowHeight="14.4" x14ac:dyDescent="0.3"/>
  <cols>
    <col min="1" max="1" width="18.109375" customWidth="1"/>
    <col min="3" max="3" width="16.44140625" customWidth="1"/>
    <col min="4" max="4" width="13.44140625" customWidth="1"/>
    <col min="5" max="5" width="18" customWidth="1"/>
    <col min="6" max="6" width="17.77734375" customWidth="1"/>
    <col min="7" max="7" width="13.88671875" customWidth="1"/>
    <col min="8" max="8" width="20" customWidth="1"/>
  </cols>
  <sheetData>
    <row r="1" spans="1:9" ht="16.8" thickTop="1" thickBot="1" x14ac:dyDescent="0.35">
      <c r="A1" s="1" t="s">
        <v>497</v>
      </c>
      <c r="B1" s="309" t="s">
        <v>384</v>
      </c>
      <c r="C1" s="310"/>
      <c r="D1" s="310"/>
      <c r="E1" s="310"/>
      <c r="F1" s="310"/>
      <c r="G1" s="310"/>
      <c r="H1" s="310"/>
      <c r="I1" s="308"/>
    </row>
    <row r="2" spans="1:9" ht="15" thickTop="1" x14ac:dyDescent="0.3"/>
    <row r="3" spans="1:9" ht="34.950000000000003" customHeight="1" x14ac:dyDescent="0.3">
      <c r="B3" s="78"/>
      <c r="C3" s="79" t="s">
        <v>385</v>
      </c>
      <c r="D3" s="79" t="s">
        <v>385</v>
      </c>
      <c r="E3" s="202" t="s">
        <v>386</v>
      </c>
      <c r="F3" s="79" t="s">
        <v>386</v>
      </c>
      <c r="G3" s="79" t="s">
        <v>387</v>
      </c>
      <c r="H3" s="80" t="s">
        <v>387</v>
      </c>
    </row>
    <row r="4" spans="1:9" ht="15.6" x14ac:dyDescent="0.3">
      <c r="B4" s="200"/>
      <c r="C4" s="120" t="s">
        <v>3</v>
      </c>
      <c r="D4" s="120" t="s">
        <v>388</v>
      </c>
      <c r="E4" s="203" t="s">
        <v>3</v>
      </c>
      <c r="F4" s="120" t="s">
        <v>388</v>
      </c>
      <c r="G4" s="120" t="s">
        <v>3</v>
      </c>
      <c r="H4" s="145" t="s">
        <v>388</v>
      </c>
    </row>
    <row r="5" spans="1:9" ht="15.6" x14ac:dyDescent="0.3">
      <c r="B5" s="46">
        <v>1977</v>
      </c>
      <c r="C5" s="82">
        <v>0.37</v>
      </c>
      <c r="D5" s="2"/>
      <c r="E5" s="204">
        <v>0.29499999999999998</v>
      </c>
      <c r="F5" s="2"/>
      <c r="G5" s="111">
        <v>0.92400000000000004</v>
      </c>
      <c r="H5" s="47"/>
    </row>
    <row r="6" spans="1:9" ht="15.6" x14ac:dyDescent="0.3">
      <c r="B6" s="46">
        <v>1978</v>
      </c>
      <c r="C6" s="82">
        <v>0.38299999999999995</v>
      </c>
      <c r="D6" s="2"/>
      <c r="E6" s="204">
        <v>0.307</v>
      </c>
      <c r="F6" s="2"/>
      <c r="G6" s="111">
        <v>0.93500000000000005</v>
      </c>
      <c r="H6" s="47"/>
    </row>
    <row r="7" spans="1:9" ht="15.6" x14ac:dyDescent="0.3">
      <c r="B7" s="46">
        <v>1979</v>
      </c>
      <c r="C7" s="82">
        <v>0.39200000000000002</v>
      </c>
      <c r="D7" s="2"/>
      <c r="E7" s="204">
        <v>0.313</v>
      </c>
      <c r="F7" s="2"/>
      <c r="G7" s="111">
        <v>0.93799999999999994</v>
      </c>
      <c r="H7" s="47"/>
    </row>
    <row r="8" spans="1:9" ht="15.6" x14ac:dyDescent="0.3">
      <c r="B8" s="46">
        <v>1980</v>
      </c>
      <c r="C8" s="82">
        <v>0.377</v>
      </c>
      <c r="D8" s="2"/>
      <c r="E8" s="204">
        <v>0.29899999999999999</v>
      </c>
      <c r="F8" s="2"/>
      <c r="G8" s="111">
        <v>0.93</v>
      </c>
      <c r="H8" s="47"/>
    </row>
    <row r="9" spans="1:9" ht="15.6" x14ac:dyDescent="0.3">
      <c r="B9" s="46">
        <v>1981</v>
      </c>
      <c r="C9" s="82">
        <v>0.40299999999999997</v>
      </c>
      <c r="D9" s="2"/>
      <c r="E9" s="204">
        <v>0.32600000000000001</v>
      </c>
      <c r="F9" s="2"/>
      <c r="G9" s="111">
        <v>0.92099999999999993</v>
      </c>
      <c r="H9" s="47"/>
    </row>
    <row r="10" spans="1:9" ht="15.6" x14ac:dyDescent="0.3">
      <c r="B10" s="46">
        <v>1982</v>
      </c>
      <c r="C10" s="82">
        <v>0.40299999999999997</v>
      </c>
      <c r="D10" s="2"/>
      <c r="E10" s="204">
        <v>0.32500000000000001</v>
      </c>
      <c r="F10" s="2"/>
      <c r="G10" s="111">
        <v>0.93200000000000005</v>
      </c>
      <c r="H10" s="47"/>
    </row>
    <row r="11" spans="1:9" ht="15.6" x14ac:dyDescent="0.3">
      <c r="B11" s="46">
        <v>1983</v>
      </c>
      <c r="C11" s="82">
        <v>0.41700000000000004</v>
      </c>
      <c r="D11" s="2"/>
      <c r="E11" s="204">
        <v>0.33799999999999997</v>
      </c>
      <c r="F11" s="2"/>
      <c r="G11" s="111">
        <v>0.90799999999999992</v>
      </c>
      <c r="H11" s="47"/>
    </row>
    <row r="12" spans="1:9" ht="15.6" x14ac:dyDescent="0.3">
      <c r="B12" s="46">
        <v>1984</v>
      </c>
      <c r="C12" s="82">
        <v>0.41600000000000004</v>
      </c>
      <c r="D12" s="2"/>
      <c r="E12" s="204">
        <v>0.33799999999999997</v>
      </c>
      <c r="F12" s="2"/>
      <c r="G12" s="111">
        <v>0.89900000000000002</v>
      </c>
      <c r="H12" s="47"/>
    </row>
    <row r="13" spans="1:9" ht="15.6" x14ac:dyDescent="0.3">
      <c r="B13" s="46">
        <v>1985</v>
      </c>
      <c r="C13" s="82">
        <v>0.41299999999999998</v>
      </c>
      <c r="D13" s="2"/>
      <c r="E13" s="204">
        <v>0.33100000000000002</v>
      </c>
      <c r="F13" s="2"/>
      <c r="G13" s="111">
        <v>0.8909999999999999</v>
      </c>
      <c r="H13" s="47"/>
    </row>
    <row r="14" spans="1:9" ht="15.6" x14ac:dyDescent="0.3">
      <c r="B14" s="46">
        <v>1986</v>
      </c>
      <c r="C14" s="82">
        <v>0.42100000000000004</v>
      </c>
      <c r="D14" s="2"/>
      <c r="E14" s="204">
        <v>0.34</v>
      </c>
      <c r="F14" s="2"/>
      <c r="G14" s="111">
        <v>0.89</v>
      </c>
      <c r="H14" s="47"/>
    </row>
    <row r="15" spans="1:9" ht="15.6" x14ac:dyDescent="0.3">
      <c r="B15" s="46">
        <v>1987</v>
      </c>
      <c r="C15" s="82">
        <v>0.41899999999999998</v>
      </c>
      <c r="D15" s="2"/>
      <c r="E15" s="204">
        <v>0.33700000000000002</v>
      </c>
      <c r="F15" s="2"/>
      <c r="G15" s="111">
        <v>0.86599999999999999</v>
      </c>
      <c r="H15" s="47"/>
    </row>
    <row r="16" spans="1:9" ht="15.6" x14ac:dyDescent="0.3">
      <c r="B16" s="46">
        <v>1988</v>
      </c>
      <c r="C16" s="82">
        <v>0.39399999999999996</v>
      </c>
      <c r="D16" s="2"/>
      <c r="E16" s="204">
        <v>0.308</v>
      </c>
      <c r="F16" s="2"/>
      <c r="G16" s="111">
        <v>0.86799999999999999</v>
      </c>
      <c r="H16" s="47"/>
    </row>
    <row r="17" spans="2:8" ht="15.6" x14ac:dyDescent="0.3">
      <c r="B17" s="46">
        <v>1989</v>
      </c>
      <c r="C17" s="82">
        <v>0.39500000000000002</v>
      </c>
      <c r="D17" s="2"/>
      <c r="E17" s="204">
        <v>0.309</v>
      </c>
      <c r="F17" s="2"/>
      <c r="G17" s="111">
        <v>0.85599999999999998</v>
      </c>
      <c r="H17" s="47"/>
    </row>
    <row r="18" spans="2:8" ht="15.6" x14ac:dyDescent="0.3">
      <c r="B18" s="46">
        <v>1990</v>
      </c>
      <c r="C18" s="82">
        <v>0.39299999999999996</v>
      </c>
      <c r="D18" s="2"/>
      <c r="E18" s="204">
        <v>0.30599999999999999</v>
      </c>
      <c r="F18" s="2"/>
      <c r="G18" s="111">
        <v>0.8590000000000001</v>
      </c>
      <c r="H18" s="47"/>
    </row>
    <row r="19" spans="2:8" ht="15.6" x14ac:dyDescent="0.3">
      <c r="B19" s="46">
        <v>1991</v>
      </c>
      <c r="C19" s="82">
        <v>0.40899999999999997</v>
      </c>
      <c r="D19" s="2"/>
      <c r="E19" s="204">
        <v>0.32</v>
      </c>
      <c r="F19" s="2"/>
      <c r="G19" s="111">
        <v>0.85599999999999998</v>
      </c>
      <c r="H19" s="47"/>
    </row>
    <row r="20" spans="2:8" ht="15.6" x14ac:dyDescent="0.3">
      <c r="B20" s="46">
        <v>1992</v>
      </c>
      <c r="C20" s="82">
        <v>0.44799999999999995</v>
      </c>
      <c r="D20" s="2"/>
      <c r="E20" s="204">
        <v>0.36700000000000005</v>
      </c>
      <c r="F20" s="2"/>
      <c r="G20" s="111">
        <v>0.8640000000000001</v>
      </c>
      <c r="H20" s="47"/>
    </row>
    <row r="21" spans="2:8" ht="15.6" x14ac:dyDescent="0.3">
      <c r="B21" s="46">
        <v>1993</v>
      </c>
      <c r="C21" s="82">
        <v>0.46899999999999997</v>
      </c>
      <c r="D21" s="2"/>
      <c r="E21" s="204">
        <v>0.39</v>
      </c>
      <c r="F21" s="2"/>
      <c r="G21" s="111">
        <v>0.86599999999999999</v>
      </c>
      <c r="H21" s="47"/>
    </row>
    <row r="22" spans="2:8" ht="15.6" x14ac:dyDescent="0.3">
      <c r="B22" s="46" t="s">
        <v>389</v>
      </c>
      <c r="C22" s="82">
        <v>0.45399999999999996</v>
      </c>
      <c r="D22" s="2"/>
      <c r="E22" s="204">
        <v>0.371</v>
      </c>
      <c r="F22" s="2"/>
      <c r="G22" s="111">
        <v>0.875</v>
      </c>
      <c r="H22" s="47"/>
    </row>
    <row r="23" spans="2:8" ht="15.6" x14ac:dyDescent="0.3">
      <c r="B23" s="46" t="s">
        <v>390</v>
      </c>
      <c r="C23" s="82">
        <v>0.44900000000000001</v>
      </c>
      <c r="D23" s="2"/>
      <c r="E23" s="204">
        <v>0.371</v>
      </c>
      <c r="F23" s="2"/>
      <c r="G23" s="111">
        <v>0.85400000000000009</v>
      </c>
      <c r="H23" s="47"/>
    </row>
    <row r="24" spans="2:8" ht="15.6" x14ac:dyDescent="0.3">
      <c r="B24" s="46" t="s">
        <v>391</v>
      </c>
      <c r="C24" s="82">
        <v>0.43099999999999999</v>
      </c>
      <c r="D24" s="133">
        <v>24964</v>
      </c>
      <c r="E24" s="204">
        <v>0.34600000000000003</v>
      </c>
      <c r="F24" s="133">
        <v>16739</v>
      </c>
      <c r="G24" s="111">
        <v>0.86799999999999999</v>
      </c>
      <c r="H24" s="114">
        <v>8225</v>
      </c>
    </row>
    <row r="25" spans="2:8" ht="15.6" x14ac:dyDescent="0.3">
      <c r="B25" s="46" t="s">
        <v>392</v>
      </c>
      <c r="C25" s="82">
        <v>0.41600000000000004</v>
      </c>
      <c r="D25" s="133">
        <v>24157</v>
      </c>
      <c r="E25" s="204">
        <v>0.33399999999999996</v>
      </c>
      <c r="F25" s="133">
        <v>16313</v>
      </c>
      <c r="G25" s="111">
        <v>0.84400000000000008</v>
      </c>
      <c r="H25" s="114">
        <v>7844</v>
      </c>
    </row>
    <row r="26" spans="2:8" ht="15.6" x14ac:dyDescent="0.3">
      <c r="B26" s="46" t="s">
        <v>393</v>
      </c>
      <c r="C26" s="82">
        <v>0.41</v>
      </c>
      <c r="D26" s="133">
        <v>23896</v>
      </c>
      <c r="E26" s="204">
        <v>0.32</v>
      </c>
      <c r="F26" s="133">
        <v>15532</v>
      </c>
      <c r="G26" s="111">
        <v>0.85799999999999998</v>
      </c>
      <c r="H26" s="114">
        <v>8364</v>
      </c>
    </row>
    <row r="27" spans="2:8" ht="15.6" x14ac:dyDescent="0.3">
      <c r="B27" s="46" t="s">
        <v>394</v>
      </c>
      <c r="C27" s="82">
        <v>0.41</v>
      </c>
      <c r="D27" s="133">
        <v>24041</v>
      </c>
      <c r="E27" s="204">
        <v>0.32299999999999995</v>
      </c>
      <c r="F27" s="133">
        <v>15842</v>
      </c>
      <c r="G27" s="111">
        <v>0.85099999999999998</v>
      </c>
      <c r="H27" s="114">
        <v>8200</v>
      </c>
    </row>
    <row r="28" spans="2:8" ht="15.6" x14ac:dyDescent="0.3">
      <c r="B28" s="46" t="s">
        <v>395</v>
      </c>
      <c r="C28" s="82">
        <v>0.40299999999999997</v>
      </c>
      <c r="D28" s="133">
        <v>23767</v>
      </c>
      <c r="E28" s="204">
        <v>0.317</v>
      </c>
      <c r="F28" s="133">
        <v>15609</v>
      </c>
      <c r="G28" s="111">
        <v>0.84599999999999997</v>
      </c>
      <c r="H28" s="114">
        <v>8158</v>
      </c>
    </row>
    <row r="29" spans="2:8" ht="15.6" x14ac:dyDescent="0.3">
      <c r="B29" s="46" t="s">
        <v>396</v>
      </c>
      <c r="C29" s="82">
        <v>0.42700000000000005</v>
      </c>
      <c r="D29" s="133">
        <v>25196</v>
      </c>
      <c r="E29" s="204">
        <v>0.34100000000000003</v>
      </c>
      <c r="F29" s="133">
        <v>16815</v>
      </c>
      <c r="G29" s="111">
        <v>0.8640000000000001</v>
      </c>
      <c r="H29" s="114">
        <v>8381</v>
      </c>
    </row>
    <row r="30" spans="2:8" ht="15.6" x14ac:dyDescent="0.3">
      <c r="B30" s="46" t="s">
        <v>397</v>
      </c>
      <c r="C30" s="82">
        <v>0.441</v>
      </c>
      <c r="D30" s="133">
        <v>25600</v>
      </c>
      <c r="E30" s="204">
        <v>0.35499999999999998</v>
      </c>
      <c r="F30" s="133">
        <v>17128</v>
      </c>
      <c r="G30" s="111">
        <v>0.87</v>
      </c>
      <c r="H30" s="114">
        <v>8472</v>
      </c>
    </row>
    <row r="31" spans="2:8" ht="15.6" x14ac:dyDescent="0.3">
      <c r="B31" s="46" t="s">
        <v>398</v>
      </c>
      <c r="C31" s="82">
        <v>0.44799999999999995</v>
      </c>
      <c r="D31" s="133">
        <v>26030</v>
      </c>
      <c r="E31" s="204">
        <v>0.36299999999999999</v>
      </c>
      <c r="F31" s="133">
        <v>17610</v>
      </c>
      <c r="G31" s="111">
        <v>0.87</v>
      </c>
      <c r="H31" s="114">
        <v>8421</v>
      </c>
    </row>
    <row r="32" spans="2:8" ht="15.6" x14ac:dyDescent="0.3">
      <c r="B32" s="46" t="s">
        <v>399</v>
      </c>
      <c r="C32" s="82">
        <v>0.45200000000000001</v>
      </c>
      <c r="D32" s="133">
        <v>26342</v>
      </c>
      <c r="E32" s="204">
        <v>0.36399999999999999</v>
      </c>
      <c r="F32" s="133">
        <v>17651</v>
      </c>
      <c r="G32" s="111">
        <v>0.88200000000000001</v>
      </c>
      <c r="H32" s="114">
        <v>8691</v>
      </c>
    </row>
    <row r="33" spans="2:8" ht="15.6" x14ac:dyDescent="0.3">
      <c r="B33" s="46" t="s">
        <v>400</v>
      </c>
      <c r="C33" s="82">
        <v>0.46500000000000002</v>
      </c>
      <c r="D33" s="133">
        <v>27198</v>
      </c>
      <c r="E33" s="204">
        <v>0.38400000000000001</v>
      </c>
      <c r="F33" s="133">
        <v>18546</v>
      </c>
      <c r="G33" s="111">
        <v>0.84900000000000009</v>
      </c>
      <c r="H33" s="114">
        <v>8652</v>
      </c>
    </row>
    <row r="34" spans="2:8" ht="15.6" x14ac:dyDescent="0.3">
      <c r="B34" s="46" t="s">
        <v>401</v>
      </c>
      <c r="C34" s="82">
        <v>0.45200000000000001</v>
      </c>
      <c r="D34" s="133">
        <v>26497</v>
      </c>
      <c r="E34" s="204">
        <v>0.36899999999999999</v>
      </c>
      <c r="F34" s="133">
        <v>17965</v>
      </c>
      <c r="G34" s="111">
        <v>0.86099999999999999</v>
      </c>
      <c r="H34" s="114">
        <v>8532</v>
      </c>
    </row>
    <row r="35" spans="2:8" ht="15.6" x14ac:dyDescent="0.3">
      <c r="B35" s="46" t="s">
        <v>402</v>
      </c>
      <c r="C35" s="82">
        <v>0.45700000000000002</v>
      </c>
      <c r="D35" s="133">
        <v>27309</v>
      </c>
      <c r="E35" s="204">
        <v>0.374</v>
      </c>
      <c r="F35" s="133">
        <v>18655</v>
      </c>
      <c r="G35" s="111">
        <v>0.871</v>
      </c>
      <c r="H35" s="114">
        <v>8655</v>
      </c>
    </row>
    <row r="36" spans="2:8" ht="15.6" x14ac:dyDescent="0.3">
      <c r="B36" s="46" t="s">
        <v>403</v>
      </c>
      <c r="C36" s="82">
        <v>0.48799999999999999</v>
      </c>
      <c r="D36" s="133">
        <v>29583</v>
      </c>
      <c r="E36" s="204">
        <v>0.41</v>
      </c>
      <c r="F36" s="133">
        <v>20767</v>
      </c>
      <c r="G36" s="111">
        <v>0.88500000000000001</v>
      </c>
      <c r="H36" s="114">
        <v>8816</v>
      </c>
    </row>
    <row r="37" spans="2:8" ht="15.6" x14ac:dyDescent="0.3">
      <c r="B37" s="46" t="s">
        <v>404</v>
      </c>
      <c r="C37" s="82">
        <v>0.52500000000000002</v>
      </c>
      <c r="D37" s="133">
        <v>31942</v>
      </c>
      <c r="E37" s="204">
        <v>0.44700000000000001</v>
      </c>
      <c r="F37" s="133">
        <v>22564</v>
      </c>
      <c r="G37" s="111">
        <v>0.90200000000000002</v>
      </c>
      <c r="H37" s="114">
        <v>9379</v>
      </c>
    </row>
    <row r="38" spans="2:8" ht="15.6" x14ac:dyDescent="0.3">
      <c r="B38" s="46" t="s">
        <v>405</v>
      </c>
      <c r="C38" s="82">
        <v>0.52500000000000002</v>
      </c>
      <c r="D38" s="133">
        <v>32305</v>
      </c>
      <c r="E38" s="204">
        <v>0.45</v>
      </c>
      <c r="F38" s="133">
        <v>22889</v>
      </c>
      <c r="G38" s="111">
        <v>0.88200000000000001</v>
      </c>
      <c r="H38" s="114">
        <v>9416</v>
      </c>
    </row>
    <row r="39" spans="2:8" ht="15.6" x14ac:dyDescent="0.3">
      <c r="B39" s="46" t="s">
        <v>406</v>
      </c>
      <c r="C39" s="82">
        <v>0.504</v>
      </c>
      <c r="D39" s="133">
        <v>31041</v>
      </c>
      <c r="E39" s="204">
        <v>0.42799999999999999</v>
      </c>
      <c r="F39" s="133">
        <v>21811</v>
      </c>
      <c r="G39" s="111">
        <v>0.87</v>
      </c>
      <c r="H39" s="114">
        <v>9230</v>
      </c>
    </row>
    <row r="40" spans="2:8" ht="15.6" x14ac:dyDescent="0.3">
      <c r="B40" s="46" t="s">
        <v>407</v>
      </c>
      <c r="C40" s="82">
        <v>0.51200000000000001</v>
      </c>
      <c r="D40" s="133">
        <v>32253</v>
      </c>
      <c r="E40" s="204">
        <v>0.435</v>
      </c>
      <c r="F40" s="133">
        <v>22655</v>
      </c>
      <c r="G40" s="111">
        <v>0.87599999999999989</v>
      </c>
      <c r="H40" s="114">
        <v>9598</v>
      </c>
    </row>
    <row r="41" spans="2:8" ht="15.6" x14ac:dyDescent="0.3">
      <c r="B41" s="46" t="s">
        <v>408</v>
      </c>
      <c r="C41" s="82">
        <v>0.499</v>
      </c>
      <c r="D41" s="133">
        <v>31631</v>
      </c>
      <c r="E41" s="204">
        <v>0.42299999999999999</v>
      </c>
      <c r="F41" s="133">
        <v>22314</v>
      </c>
      <c r="G41" s="111">
        <v>0.878</v>
      </c>
      <c r="H41" s="114">
        <v>9316</v>
      </c>
    </row>
    <row r="42" spans="2:8" ht="15.6" x14ac:dyDescent="0.3">
      <c r="B42" s="46" t="s">
        <v>409</v>
      </c>
      <c r="C42" s="82">
        <v>0.49099999999999999</v>
      </c>
      <c r="D42" s="133">
        <v>31356</v>
      </c>
      <c r="E42" s="204">
        <v>0.41399999999999998</v>
      </c>
      <c r="F42" s="133">
        <v>21845</v>
      </c>
      <c r="G42" s="111">
        <v>0.86</v>
      </c>
      <c r="H42" s="114">
        <v>9510</v>
      </c>
    </row>
    <row r="43" spans="2:8" ht="15.6" x14ac:dyDescent="0.3">
      <c r="B43" s="46" t="s">
        <v>410</v>
      </c>
      <c r="C43" s="82">
        <v>0.49700000000000005</v>
      </c>
      <c r="D43" s="133">
        <v>31880</v>
      </c>
      <c r="E43" s="204">
        <v>0.42299999999999999</v>
      </c>
      <c r="F43" s="133">
        <v>22544</v>
      </c>
      <c r="G43" s="111">
        <v>0.85799999999999998</v>
      </c>
      <c r="H43" s="114">
        <v>9336</v>
      </c>
    </row>
    <row r="44" spans="2:8" ht="15.6" x14ac:dyDescent="0.3">
      <c r="B44" s="46" t="s">
        <v>411</v>
      </c>
      <c r="C44" s="82">
        <v>0.49200000000000005</v>
      </c>
      <c r="D44" s="133">
        <v>31745</v>
      </c>
      <c r="E44" s="204">
        <v>0.41499999999999998</v>
      </c>
      <c r="F44" s="133">
        <v>22033</v>
      </c>
      <c r="G44" s="111">
        <v>0.84499999999999997</v>
      </c>
      <c r="H44" s="114">
        <v>9713</v>
      </c>
    </row>
    <row r="45" spans="2:8" ht="15.6" x14ac:dyDescent="0.3">
      <c r="B45" s="46" t="s">
        <v>412</v>
      </c>
      <c r="C45" s="82">
        <v>0.49299999999999999</v>
      </c>
      <c r="D45" s="133">
        <v>32167</v>
      </c>
      <c r="E45" s="204">
        <v>0.41</v>
      </c>
      <c r="F45" s="133">
        <v>22036</v>
      </c>
      <c r="G45" s="111">
        <v>0.87599999999999989</v>
      </c>
      <c r="H45" s="114">
        <v>10131</v>
      </c>
    </row>
    <row r="46" spans="2:8" ht="15.6" x14ac:dyDescent="0.3">
      <c r="B46" s="46" t="s">
        <v>413</v>
      </c>
      <c r="C46" s="82">
        <v>0.505</v>
      </c>
      <c r="D46" s="133">
        <v>33184</v>
      </c>
      <c r="E46" s="204">
        <v>0.42599999999999999</v>
      </c>
      <c r="F46" s="133">
        <v>23015</v>
      </c>
      <c r="G46" s="111">
        <v>0.86599999999999999</v>
      </c>
      <c r="H46" s="114">
        <v>10169</v>
      </c>
    </row>
    <row r="47" spans="2:8" ht="15.6" x14ac:dyDescent="0.3">
      <c r="B47" s="46" t="s">
        <v>414</v>
      </c>
      <c r="C47" s="82">
        <v>0.47499999999999998</v>
      </c>
      <c r="D47" s="133">
        <v>31371</v>
      </c>
      <c r="E47" s="204">
        <v>0.39100000000000001</v>
      </c>
      <c r="F47" s="133">
        <v>21436</v>
      </c>
      <c r="G47" s="111">
        <v>0.877</v>
      </c>
      <c r="H47" s="114">
        <v>9935</v>
      </c>
    </row>
    <row r="48" spans="2:8" ht="15.6" x14ac:dyDescent="0.3">
      <c r="B48" s="84" t="s">
        <v>415</v>
      </c>
      <c r="C48" s="85">
        <v>0.54200000000000004</v>
      </c>
      <c r="D48" s="147">
        <v>35983</v>
      </c>
      <c r="E48" s="205">
        <v>0.47200000000000003</v>
      </c>
      <c r="F48" s="147">
        <v>25875</v>
      </c>
      <c r="G48" s="201">
        <v>0.87599999999999989</v>
      </c>
      <c r="H48" s="115">
        <v>10108</v>
      </c>
    </row>
    <row r="50" spans="2:2" ht="15.6" x14ac:dyDescent="0.3">
      <c r="B50" s="2" t="s">
        <v>416</v>
      </c>
    </row>
    <row r="51" spans="2:2" ht="15.6" x14ac:dyDescent="0.3">
      <c r="B51" s="109" t="s">
        <v>417</v>
      </c>
    </row>
    <row r="52" spans="2:2" ht="15.6" x14ac:dyDescent="0.3">
      <c r="B52" s="2" t="s">
        <v>418</v>
      </c>
    </row>
    <row r="53" spans="2:2" ht="15.6" x14ac:dyDescent="0.3">
      <c r="B53" s="2" t="s">
        <v>419</v>
      </c>
    </row>
  </sheetData>
  <mergeCells count="1">
    <mergeCell ref="B1:H1"/>
  </mergeCells>
  <hyperlinks>
    <hyperlink ref="B51" r:id="rId1" display="https://www.ons.gov.uk/peoplepopulationandcommunity/personalandhouseholdfinances/incomeandwealth/datasets/theeffectsoftaxesandbenefitsonhouseholdincomefinancialyearending2014" xr:uid="{5BC42D09-4222-4C02-AB19-2B0D3951B66A}"/>
    <hyperlink ref="A1" location="Contents!A1" display="BACK TO CONTENTS " xr:uid="{30E45BCA-4797-4819-A04B-B611F69AADB9}"/>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B7DDA-896A-4832-AB07-C2E5E359A77B}">
  <dimension ref="A1:I23"/>
  <sheetViews>
    <sheetView topLeftCell="A16" workbookViewId="0">
      <selection activeCell="C26" sqref="C26"/>
    </sheetView>
  </sheetViews>
  <sheetFormatPr defaultColWidth="8.77734375" defaultRowHeight="15.6" x14ac:dyDescent="0.3"/>
  <cols>
    <col min="1" max="1" width="19" style="2" customWidth="1"/>
    <col min="2" max="2" width="8.77734375" style="2"/>
    <col min="3" max="3" width="20.5546875" style="2" customWidth="1"/>
    <col min="4" max="4" width="8.77734375" style="2"/>
    <col min="5" max="5" width="9.5546875" style="2" customWidth="1"/>
    <col min="6" max="6" width="18.21875" style="2" customWidth="1"/>
    <col min="7" max="7" width="14.77734375" style="2" customWidth="1"/>
    <col min="8" max="8" width="13.5546875" style="2" customWidth="1"/>
    <col min="9" max="9" width="15.44140625" style="2" customWidth="1"/>
    <col min="10" max="16384" width="8.77734375" style="2"/>
  </cols>
  <sheetData>
    <row r="1" spans="1:9" ht="16.8" thickTop="1" thickBot="1" x14ac:dyDescent="0.35">
      <c r="A1" s="1" t="s">
        <v>497</v>
      </c>
      <c r="B1" s="309" t="s">
        <v>421</v>
      </c>
      <c r="C1" s="310"/>
      <c r="D1" s="310"/>
      <c r="E1" s="310"/>
      <c r="F1" s="310"/>
      <c r="G1" s="310"/>
      <c r="H1" s="310"/>
      <c r="I1" s="311"/>
    </row>
    <row r="2" spans="1:9" ht="16.2" thickTop="1" x14ac:dyDescent="0.3"/>
    <row r="3" spans="1:9" ht="16.95" customHeight="1" x14ac:dyDescent="0.3">
      <c r="B3" s="194"/>
      <c r="C3" s="79" t="s">
        <v>422</v>
      </c>
      <c r="D3" s="79" t="s">
        <v>423</v>
      </c>
      <c r="E3" s="79" t="s">
        <v>424</v>
      </c>
      <c r="F3" s="79" t="s">
        <v>425</v>
      </c>
      <c r="G3" s="79" t="s">
        <v>426</v>
      </c>
      <c r="H3" s="79" t="s">
        <v>427</v>
      </c>
      <c r="I3" s="80" t="s">
        <v>428</v>
      </c>
    </row>
    <row r="4" spans="1:9" x14ac:dyDescent="0.3">
      <c r="B4" s="46">
        <v>2008</v>
      </c>
      <c r="C4" s="187">
        <v>100</v>
      </c>
      <c r="D4" s="187">
        <v>100</v>
      </c>
      <c r="E4" s="187">
        <v>100</v>
      </c>
      <c r="F4" s="187">
        <v>100</v>
      </c>
      <c r="G4" s="187">
        <v>100</v>
      </c>
      <c r="H4" s="187">
        <v>100</v>
      </c>
      <c r="I4" s="206">
        <v>100</v>
      </c>
    </row>
    <row r="5" spans="1:9" x14ac:dyDescent="0.3">
      <c r="B5" s="46">
        <v>2009</v>
      </c>
      <c r="C5" s="187">
        <v>98.326102020319013</v>
      </c>
      <c r="D5" s="187">
        <v>101.12612612612615</v>
      </c>
      <c r="E5" s="187">
        <v>101.93704600484261</v>
      </c>
      <c r="F5" s="187">
        <v>103.0322791000978</v>
      </c>
      <c r="G5" s="187">
        <v>105.90717299578061</v>
      </c>
      <c r="H5" s="187">
        <v>91.891891891891902</v>
      </c>
      <c r="I5" s="206">
        <v>94.17360285374555</v>
      </c>
    </row>
    <row r="6" spans="1:9" x14ac:dyDescent="0.3">
      <c r="B6" s="46">
        <v>2010</v>
      </c>
      <c r="C6" s="187">
        <v>96.321711050707222</v>
      </c>
      <c r="D6" s="187">
        <v>106.86936936936939</v>
      </c>
      <c r="E6" s="187">
        <v>105.81113801452786</v>
      </c>
      <c r="F6" s="187">
        <v>108.64036517769809</v>
      </c>
      <c r="G6" s="187">
        <v>113.78340365682138</v>
      </c>
      <c r="H6" s="187">
        <v>92.596944770857831</v>
      </c>
      <c r="I6" s="206">
        <v>92.984542211652808</v>
      </c>
    </row>
    <row r="7" spans="1:9" x14ac:dyDescent="0.3">
      <c r="B7" s="46">
        <v>2011</v>
      </c>
      <c r="C7" s="187">
        <v>94.232054412095366</v>
      </c>
      <c r="D7" s="187">
        <v>110.6981981981982</v>
      </c>
      <c r="E7" s="187">
        <v>112.46973365617434</v>
      </c>
      <c r="F7" s="187">
        <v>117.24812520378221</v>
      </c>
      <c r="G7" s="187">
        <v>121.51898734177217</v>
      </c>
      <c r="H7" s="187">
        <v>105.64042303172741</v>
      </c>
      <c r="I7" s="206">
        <v>111.4149821640904</v>
      </c>
    </row>
    <row r="8" spans="1:9" x14ac:dyDescent="0.3">
      <c r="B8" s="46">
        <v>2012</v>
      </c>
      <c r="C8" s="187">
        <v>92.913669334032917</v>
      </c>
      <c r="D8" s="187">
        <v>115.0900900900901</v>
      </c>
      <c r="E8" s="187">
        <v>114.64891041162228</v>
      </c>
      <c r="F8" s="187">
        <v>118.81317248125202</v>
      </c>
      <c r="G8" s="187">
        <v>127.84810126582281</v>
      </c>
      <c r="H8" s="187">
        <v>109.75323149236193</v>
      </c>
      <c r="I8" s="206">
        <v>117.24137931034484</v>
      </c>
    </row>
    <row r="9" spans="1:9" x14ac:dyDescent="0.3">
      <c r="B9" s="46">
        <v>2013</v>
      </c>
      <c r="C9" s="187">
        <v>92.294492853948256</v>
      </c>
      <c r="D9" s="187">
        <v>117.45495495495497</v>
      </c>
      <c r="E9" s="187">
        <v>118.40193704600486</v>
      </c>
      <c r="F9" s="187">
        <v>124.06260189109879</v>
      </c>
      <c r="G9" s="187">
        <v>132.7707454289733</v>
      </c>
      <c r="H9" s="187">
        <v>118.68390129259694</v>
      </c>
      <c r="I9" s="206">
        <v>126.27824019024973</v>
      </c>
    </row>
    <row r="10" spans="1:9" x14ac:dyDescent="0.3">
      <c r="B10" s="46">
        <v>2014</v>
      </c>
      <c r="C10" s="187">
        <v>93.916077211342241</v>
      </c>
      <c r="D10" s="187">
        <v>115.31531531531533</v>
      </c>
      <c r="E10" s="187">
        <v>119.37046004842615</v>
      </c>
      <c r="F10" s="187">
        <v>124.74731007499184</v>
      </c>
      <c r="G10" s="187">
        <v>137.97468354430379</v>
      </c>
      <c r="H10" s="187">
        <v>117.74383078730905</v>
      </c>
      <c r="I10" s="206">
        <v>124.37574316290132</v>
      </c>
    </row>
    <row r="11" spans="1:9" x14ac:dyDescent="0.3">
      <c r="B11" s="46">
        <v>2015</v>
      </c>
      <c r="C11" s="187">
        <v>95.359305007462709</v>
      </c>
      <c r="D11" s="187">
        <v>111.59909909909911</v>
      </c>
      <c r="E11" s="187">
        <v>124.2130750605327</v>
      </c>
      <c r="F11" s="187">
        <v>132.57254646234108</v>
      </c>
      <c r="G11" s="187">
        <v>139.943741209564</v>
      </c>
      <c r="H11" s="187">
        <v>117.39130434782609</v>
      </c>
      <c r="I11" s="206">
        <v>116.29013079667064</v>
      </c>
    </row>
    <row r="12" spans="1:9" x14ac:dyDescent="0.3">
      <c r="B12" s="46">
        <v>2016</v>
      </c>
      <c r="C12" s="187">
        <v>95.65373248433383</v>
      </c>
      <c r="D12" s="187">
        <v>110.47297297297298</v>
      </c>
      <c r="E12" s="187">
        <v>129.1767554479419</v>
      </c>
      <c r="F12" s="187">
        <v>139.97391587870882</v>
      </c>
      <c r="G12" s="187">
        <v>141.49085794655417</v>
      </c>
      <c r="H12" s="187">
        <v>117.15628672150413</v>
      </c>
      <c r="I12" s="206">
        <v>110.93935790725328</v>
      </c>
    </row>
    <row r="13" spans="1:9" x14ac:dyDescent="0.3">
      <c r="B13" s="46">
        <v>2017</v>
      </c>
      <c r="C13" s="187">
        <v>95.799201083856559</v>
      </c>
      <c r="D13" s="187">
        <v>114.97747747747746</v>
      </c>
      <c r="E13" s="187">
        <v>137.772397094431</v>
      </c>
      <c r="F13" s="187">
        <v>154.90707531790025</v>
      </c>
      <c r="G13" s="187">
        <v>143.88185654008439</v>
      </c>
      <c r="H13" s="187">
        <v>130.55229142185664</v>
      </c>
      <c r="I13" s="206">
        <v>111.05826397146259</v>
      </c>
    </row>
    <row r="14" spans="1:9" x14ac:dyDescent="0.3">
      <c r="B14" s="46">
        <v>2018</v>
      </c>
      <c r="C14" s="187">
        <v>96.747845516674943</v>
      </c>
      <c r="D14" s="187">
        <v>115.42792792792793</v>
      </c>
      <c r="E14" s="187">
        <v>142.37288135593221</v>
      </c>
      <c r="F14" s="187">
        <v>162.96054776654708</v>
      </c>
      <c r="G14" s="187">
        <v>148.94514767932492</v>
      </c>
      <c r="H14" s="187">
        <v>142.42068155111633</v>
      </c>
      <c r="I14" s="206">
        <v>119.3816884661118</v>
      </c>
    </row>
    <row r="15" spans="1:9" x14ac:dyDescent="0.3">
      <c r="B15" s="46">
        <v>2019</v>
      </c>
      <c r="C15" s="187">
        <v>97.849801837323326</v>
      </c>
      <c r="D15" s="187">
        <v>117.00450450450452</v>
      </c>
      <c r="E15" s="187">
        <v>145.39951573849879</v>
      </c>
      <c r="F15" s="187">
        <v>164.00391261819368</v>
      </c>
      <c r="G15" s="187">
        <v>154.57102672292547</v>
      </c>
      <c r="H15" s="187">
        <v>147.12103407755583</v>
      </c>
      <c r="I15" s="206">
        <v>109.03686087990489</v>
      </c>
    </row>
    <row r="16" spans="1:9" x14ac:dyDescent="0.3">
      <c r="B16" s="46">
        <v>2020</v>
      </c>
      <c r="C16" s="187">
        <v>102.14803272797364</v>
      </c>
      <c r="D16" s="187">
        <v>115.20270270270269</v>
      </c>
      <c r="E16" s="187">
        <v>160.89588377723973</v>
      </c>
      <c r="F16" s="187">
        <v>194.00065210303228</v>
      </c>
      <c r="G16" s="187">
        <v>158.36849507735585</v>
      </c>
      <c r="H16" s="187">
        <v>142.42068155111633</v>
      </c>
      <c r="I16" s="206">
        <v>92.271105826397161</v>
      </c>
    </row>
    <row r="17" spans="2:9" x14ac:dyDescent="0.3">
      <c r="B17" s="46">
        <v>2021</v>
      </c>
      <c r="C17" s="187">
        <v>102.65092388353941</v>
      </c>
      <c r="D17" s="187">
        <v>120.3828828828829</v>
      </c>
      <c r="E17" s="187">
        <v>165.73849878934627</v>
      </c>
      <c r="F17" s="187">
        <v>193.57678513205084</v>
      </c>
      <c r="G17" s="187">
        <v>164.69760900140648</v>
      </c>
      <c r="H17" s="187">
        <v>169.2126909518214</v>
      </c>
      <c r="I17" s="206">
        <v>118.19262782401904</v>
      </c>
    </row>
    <row r="18" spans="2:9" x14ac:dyDescent="0.3">
      <c r="B18" s="160">
        <v>44805</v>
      </c>
      <c r="C18" s="188">
        <v>98.397432562398251</v>
      </c>
      <c r="D18" s="188">
        <v>134.12162162162161</v>
      </c>
      <c r="E18" s="188">
        <v>174.2130750605327</v>
      </c>
      <c r="F18" s="188">
        <v>197.68503423540918</v>
      </c>
      <c r="G18" s="188">
        <v>174.40225035161745</v>
      </c>
      <c r="H18" s="188">
        <v>239.83548766157466</v>
      </c>
      <c r="I18" s="207">
        <v>197.50297265160529</v>
      </c>
    </row>
    <row r="20" spans="2:9" x14ac:dyDescent="0.3">
      <c r="B20" s="2" t="s">
        <v>429</v>
      </c>
    </row>
    <row r="21" spans="2:9" x14ac:dyDescent="0.3">
      <c r="B21" s="109" t="s">
        <v>431</v>
      </c>
    </row>
    <row r="22" spans="2:9" x14ac:dyDescent="0.3">
      <c r="B22" s="109" t="s">
        <v>432</v>
      </c>
    </row>
    <row r="23" spans="2:9" x14ac:dyDescent="0.3">
      <c r="B23" s="2" t="s">
        <v>430</v>
      </c>
    </row>
  </sheetData>
  <mergeCells count="1">
    <mergeCell ref="B1:I1"/>
  </mergeCells>
  <hyperlinks>
    <hyperlink ref="B21" r:id="rId1" display="https://www.ons.gov.uk/economy/inflationandpriceindices/datasets/consumerpriceindices" xr:uid="{7271418E-DC03-4A52-82E1-3F79ABEBDD24}"/>
    <hyperlink ref="B22" r:id="rId2" display="https://www.ons.gov.uk/employmentandlabourmarket/peopleinwork/earningsandworkinghours/datasets/x09realaverageweeklyearningsusingconsumerpriceinflationseasonallyadjusted" xr:uid="{01D0392A-B43C-48C7-A4AF-320E8B2FE41E}"/>
    <hyperlink ref="A1" location="Contents!A1" display="BACK TO CONTENTS " xr:uid="{A087320E-41F8-4A0B-9F30-D1A51B22711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8AEA0-B570-4898-8DEA-6A177B94AE26}">
  <dimension ref="A1:M19"/>
  <sheetViews>
    <sheetView topLeftCell="A13" workbookViewId="0">
      <selection activeCell="B19" sqref="B19:H19"/>
    </sheetView>
  </sheetViews>
  <sheetFormatPr defaultColWidth="8.77734375" defaultRowHeight="15.6" x14ac:dyDescent="0.3"/>
  <cols>
    <col min="1" max="1" width="17" style="2" customWidth="1"/>
    <col min="2" max="2" width="53.33203125" style="2" customWidth="1"/>
    <col min="3" max="11" width="8.77734375" style="2"/>
    <col min="12" max="12" width="10.6640625" style="2" customWidth="1"/>
    <col min="13" max="16384" width="8.77734375" style="2"/>
  </cols>
  <sheetData>
    <row r="1" spans="1:13" ht="16.8" thickTop="1" thickBot="1" x14ac:dyDescent="0.35">
      <c r="A1" s="1" t="s">
        <v>497</v>
      </c>
      <c r="B1" s="309" t="s">
        <v>433</v>
      </c>
      <c r="C1" s="310"/>
      <c r="D1" s="310"/>
      <c r="E1" s="310"/>
      <c r="F1" s="310"/>
      <c r="G1" s="310"/>
      <c r="H1" s="310"/>
      <c r="I1" s="310"/>
      <c r="J1" s="310"/>
      <c r="K1" s="310"/>
      <c r="L1" s="310"/>
      <c r="M1" s="311"/>
    </row>
    <row r="2" spans="1:13" ht="16.2" thickTop="1" x14ac:dyDescent="0.3"/>
    <row r="3" spans="1:13" x14ac:dyDescent="0.3">
      <c r="B3" s="113"/>
      <c r="C3" s="332" t="s">
        <v>434</v>
      </c>
      <c r="D3" s="332"/>
      <c r="E3" s="332"/>
      <c r="F3" s="332"/>
      <c r="G3" s="332"/>
      <c r="H3" s="332"/>
      <c r="I3" s="332"/>
      <c r="J3" s="332"/>
      <c r="K3" s="332"/>
      <c r="L3" s="332"/>
      <c r="M3" s="333"/>
    </row>
    <row r="4" spans="1:13" x14ac:dyDescent="0.3">
      <c r="B4" s="45"/>
      <c r="C4" s="212" t="s">
        <v>118</v>
      </c>
      <c r="D4" s="212" t="s">
        <v>119</v>
      </c>
      <c r="E4" s="212" t="s">
        <v>120</v>
      </c>
      <c r="F4" s="212" t="s">
        <v>121</v>
      </c>
      <c r="G4" s="212" t="s">
        <v>122</v>
      </c>
      <c r="H4" s="212" t="s">
        <v>123</v>
      </c>
      <c r="I4" s="212" t="s">
        <v>124</v>
      </c>
      <c r="J4" s="212" t="s">
        <v>125</v>
      </c>
      <c r="K4" s="212" t="s">
        <v>126</v>
      </c>
      <c r="L4" s="212" t="s">
        <v>127</v>
      </c>
      <c r="M4" s="212" t="s">
        <v>435</v>
      </c>
    </row>
    <row r="5" spans="1:13" x14ac:dyDescent="0.3">
      <c r="B5" s="46" t="s">
        <v>423</v>
      </c>
      <c r="C5" s="213">
        <v>33.9</v>
      </c>
      <c r="D5" s="213">
        <v>38.9</v>
      </c>
      <c r="E5" s="213">
        <v>50.5</v>
      </c>
      <c r="F5" s="213">
        <v>53.6</v>
      </c>
      <c r="G5" s="213">
        <v>58.7</v>
      </c>
      <c r="H5" s="213">
        <v>64.2</v>
      </c>
      <c r="I5" s="213">
        <v>69.599999999999994</v>
      </c>
      <c r="J5" s="213">
        <v>77</v>
      </c>
      <c r="K5" s="213">
        <v>84</v>
      </c>
      <c r="L5" s="213">
        <v>103.1</v>
      </c>
      <c r="M5" s="213">
        <v>63.3</v>
      </c>
    </row>
    <row r="6" spans="1:13" x14ac:dyDescent="0.3">
      <c r="B6" s="46" t="s">
        <v>436</v>
      </c>
      <c r="C6" s="213">
        <v>16.5</v>
      </c>
      <c r="D6" s="213">
        <v>18.399999999999999</v>
      </c>
      <c r="E6" s="213">
        <v>20.799999999999997</v>
      </c>
      <c r="F6" s="213">
        <v>21.1</v>
      </c>
      <c r="G6" s="213">
        <v>22.1</v>
      </c>
      <c r="H6" s="213">
        <v>22.1</v>
      </c>
      <c r="I6" s="213">
        <v>22.4</v>
      </c>
      <c r="J6" s="213">
        <v>22.9</v>
      </c>
      <c r="K6" s="213">
        <v>24.2</v>
      </c>
      <c r="L6" s="213">
        <v>29.5</v>
      </c>
      <c r="M6" s="213">
        <v>22</v>
      </c>
    </row>
    <row r="7" spans="1:13" x14ac:dyDescent="0.3">
      <c r="B7" s="46" t="s">
        <v>437</v>
      </c>
      <c r="C7" s="213">
        <v>9.5</v>
      </c>
      <c r="D7" s="213">
        <v>12.7</v>
      </c>
      <c r="E7" s="213">
        <v>20.3</v>
      </c>
      <c r="F7" s="213">
        <v>22.4</v>
      </c>
      <c r="G7" s="213">
        <v>26.2</v>
      </c>
      <c r="H7" s="213">
        <v>31.4</v>
      </c>
      <c r="I7" s="213">
        <v>35</v>
      </c>
      <c r="J7" s="213">
        <v>41.4</v>
      </c>
      <c r="K7" s="213">
        <v>51.3</v>
      </c>
      <c r="L7" s="213">
        <v>60.9</v>
      </c>
      <c r="M7" s="213">
        <v>31.1</v>
      </c>
    </row>
    <row r="8" spans="1:13" x14ac:dyDescent="0.3">
      <c r="B8" s="208" t="s">
        <v>438</v>
      </c>
      <c r="C8" s="213">
        <v>37.294326241134755</v>
      </c>
      <c r="D8" s="213">
        <v>32.932624113475178</v>
      </c>
      <c r="E8" s="213">
        <v>56.097163120567373</v>
      </c>
      <c r="F8" s="213">
        <v>60.560283687943262</v>
      </c>
      <c r="G8" s="213">
        <v>82.817730496453905</v>
      </c>
      <c r="H8" s="213">
        <v>83.914184397163126</v>
      </c>
      <c r="I8" s="213">
        <v>93.542553191489361</v>
      </c>
      <c r="J8" s="213">
        <v>119.35709219858155</v>
      </c>
      <c r="K8" s="213">
        <v>145.95531914893618</v>
      </c>
      <c r="L8" s="213">
        <v>222.39751773049645</v>
      </c>
      <c r="M8" s="213">
        <v>93.446524822695039</v>
      </c>
    </row>
    <row r="9" spans="1:13" x14ac:dyDescent="0.3">
      <c r="B9" s="46" t="s">
        <v>439</v>
      </c>
      <c r="C9" s="213">
        <f t="shared" ref="C9:M9" si="0">SUM(C5:C8)</f>
        <v>97.194326241134746</v>
      </c>
      <c r="D9" s="213">
        <f t="shared" si="0"/>
        <v>102.93262411347519</v>
      </c>
      <c r="E9" s="213">
        <f t="shared" si="0"/>
        <v>147.69716312056738</v>
      </c>
      <c r="F9" s="213">
        <f t="shared" si="0"/>
        <v>157.66028368794326</v>
      </c>
      <c r="G9" s="213">
        <f t="shared" si="0"/>
        <v>189.81773049645392</v>
      </c>
      <c r="H9" s="213">
        <f t="shared" si="0"/>
        <v>201.61418439716314</v>
      </c>
      <c r="I9" s="213">
        <f t="shared" si="0"/>
        <v>220.54255319148936</v>
      </c>
      <c r="J9" s="213">
        <f t="shared" si="0"/>
        <v>260.65709219858155</v>
      </c>
      <c r="K9" s="213">
        <f t="shared" si="0"/>
        <v>305.45531914893616</v>
      </c>
      <c r="L9" s="213">
        <f t="shared" si="0"/>
        <v>415.89751773049647</v>
      </c>
      <c r="M9" s="213">
        <f t="shared" si="0"/>
        <v>209.84652482269505</v>
      </c>
    </row>
    <row r="10" spans="1:13" x14ac:dyDescent="0.3">
      <c r="B10" s="46" t="s">
        <v>440</v>
      </c>
      <c r="C10" s="213">
        <f>C11-C9</f>
        <v>116.9049645390071</v>
      </c>
      <c r="D10" s="213">
        <f t="shared" ref="D10:M10" si="1">D11-D9</f>
        <v>152.16312056737587</v>
      </c>
      <c r="E10" s="213">
        <f t="shared" si="1"/>
        <v>212.32553191489359</v>
      </c>
      <c r="F10" s="213">
        <f t="shared" si="1"/>
        <v>214.11170212765961</v>
      </c>
      <c r="G10" s="213">
        <f t="shared" si="1"/>
        <v>271.21276595744678</v>
      </c>
      <c r="H10" s="213">
        <f t="shared" si="1"/>
        <v>324.98758865248226</v>
      </c>
      <c r="I10" s="213">
        <f t="shared" si="1"/>
        <v>350.35460992907804</v>
      </c>
      <c r="J10" s="213">
        <f t="shared" si="1"/>
        <v>417.42553191489361</v>
      </c>
      <c r="K10" s="213">
        <f t="shared" si="1"/>
        <v>479.86737588652488</v>
      </c>
      <c r="L10" s="213">
        <f t="shared" si="1"/>
        <v>697.31205673758859</v>
      </c>
      <c r="M10" s="213">
        <f t="shared" si="1"/>
        <v>323.80070921985816</v>
      </c>
    </row>
    <row r="11" spans="1:13" x14ac:dyDescent="0.3">
      <c r="B11" s="46" t="s">
        <v>441</v>
      </c>
      <c r="C11" s="213">
        <v>214.09929078014184</v>
      </c>
      <c r="D11" s="213">
        <v>255.09574468085106</v>
      </c>
      <c r="E11" s="213">
        <v>360.02269503546097</v>
      </c>
      <c r="F11" s="213">
        <v>371.77198581560287</v>
      </c>
      <c r="G11" s="213">
        <v>461.0304964539007</v>
      </c>
      <c r="H11" s="213">
        <v>526.60177304964543</v>
      </c>
      <c r="I11" s="213">
        <v>570.89716312056737</v>
      </c>
      <c r="J11" s="213">
        <v>678.08262411347516</v>
      </c>
      <c r="K11" s="213">
        <v>785.32269503546104</v>
      </c>
      <c r="L11" s="213">
        <v>1113.2095744680851</v>
      </c>
      <c r="M11" s="213">
        <v>533.64723404255324</v>
      </c>
    </row>
    <row r="12" spans="1:13" ht="22.95" customHeight="1" x14ac:dyDescent="0.3">
      <c r="B12" s="211" t="s">
        <v>442</v>
      </c>
      <c r="C12" s="214">
        <f t="shared" ref="C12:M12" si="2">C9/C11</f>
        <v>0.45396846429044652</v>
      </c>
      <c r="D12" s="214">
        <f t="shared" si="2"/>
        <v>0.40350584539249623</v>
      </c>
      <c r="E12" s="214">
        <f t="shared" si="2"/>
        <v>0.41024403504901191</v>
      </c>
      <c r="F12" s="214">
        <f t="shared" si="2"/>
        <v>0.42407790178720461</v>
      </c>
      <c r="G12" s="214">
        <f t="shared" si="2"/>
        <v>0.41172489012434377</v>
      </c>
      <c r="H12" s="214">
        <f t="shared" si="2"/>
        <v>0.38285891676660944</v>
      </c>
      <c r="I12" s="214">
        <f t="shared" si="2"/>
        <v>0.38630872149720796</v>
      </c>
      <c r="J12" s="214">
        <f t="shared" si="2"/>
        <v>0.38440314340654946</v>
      </c>
      <c r="K12" s="214">
        <f t="shared" si="2"/>
        <v>0.38895516592086188</v>
      </c>
      <c r="L12" s="214">
        <f t="shared" si="2"/>
        <v>0.37360217453144079</v>
      </c>
      <c r="M12" s="214">
        <f t="shared" si="2"/>
        <v>0.39323079262125776</v>
      </c>
    </row>
    <row r="13" spans="1:13" ht="19.95" customHeight="1" x14ac:dyDescent="0.3">
      <c r="B13" s="211" t="s">
        <v>443</v>
      </c>
      <c r="C13" s="214">
        <f>1-C12</f>
        <v>0.54603153570955354</v>
      </c>
      <c r="D13" s="214">
        <f t="shared" ref="D13:M13" si="3">1-D12</f>
        <v>0.59649415460750377</v>
      </c>
      <c r="E13" s="214">
        <f t="shared" si="3"/>
        <v>0.58975596495098803</v>
      </c>
      <c r="F13" s="214">
        <f t="shared" si="3"/>
        <v>0.57592209821279539</v>
      </c>
      <c r="G13" s="214">
        <f t="shared" si="3"/>
        <v>0.58827510987565623</v>
      </c>
      <c r="H13" s="214">
        <f t="shared" si="3"/>
        <v>0.61714108323339056</v>
      </c>
      <c r="I13" s="214">
        <f t="shared" si="3"/>
        <v>0.61369127850279204</v>
      </c>
      <c r="J13" s="214">
        <f t="shared" si="3"/>
        <v>0.61559685659345054</v>
      </c>
      <c r="K13" s="214">
        <f t="shared" si="3"/>
        <v>0.61104483407913812</v>
      </c>
      <c r="L13" s="214">
        <f t="shared" si="3"/>
        <v>0.62639782546855916</v>
      </c>
      <c r="M13" s="214">
        <f t="shared" si="3"/>
        <v>0.60676920737874229</v>
      </c>
    </row>
    <row r="14" spans="1:13" ht="14.55" customHeight="1" x14ac:dyDescent="0.3">
      <c r="B14" s="211"/>
      <c r="C14" s="214"/>
      <c r="D14" s="214"/>
      <c r="E14" s="214"/>
      <c r="F14" s="214"/>
      <c r="G14" s="214"/>
      <c r="H14" s="214"/>
      <c r="I14" s="214"/>
      <c r="J14" s="214"/>
      <c r="K14" s="214"/>
      <c r="L14" s="214"/>
      <c r="M14" s="214"/>
    </row>
    <row r="15" spans="1:13" x14ac:dyDescent="0.3">
      <c r="B15" s="45" t="s">
        <v>450</v>
      </c>
      <c r="C15" s="215">
        <v>1.3</v>
      </c>
      <c r="D15" s="215">
        <v>1.5</v>
      </c>
      <c r="E15" s="215">
        <v>1.8</v>
      </c>
      <c r="F15" s="215">
        <v>2.1</v>
      </c>
      <c r="G15" s="215">
        <v>2.4</v>
      </c>
      <c r="H15" s="215">
        <v>2.5</v>
      </c>
      <c r="I15" s="215">
        <v>2.7</v>
      </c>
      <c r="J15" s="215">
        <v>2.8</v>
      </c>
      <c r="K15" s="215">
        <v>3.1</v>
      </c>
      <c r="L15" s="215">
        <v>3.2</v>
      </c>
      <c r="M15" s="215">
        <v>2.2999999999999998</v>
      </c>
    </row>
    <row r="17" spans="2:8" x14ac:dyDescent="0.3">
      <c r="B17" s="2" t="s">
        <v>444</v>
      </c>
    </row>
    <row r="18" spans="2:8" x14ac:dyDescent="0.3">
      <c r="B18" s="112" t="s">
        <v>445</v>
      </c>
    </row>
    <row r="19" spans="2:8" ht="28.5" customHeight="1" x14ac:dyDescent="0.3">
      <c r="B19" s="312" t="s">
        <v>446</v>
      </c>
      <c r="C19" s="312"/>
      <c r="D19" s="312"/>
      <c r="E19" s="312"/>
      <c r="F19" s="312"/>
      <c r="G19" s="312"/>
      <c r="H19" s="312"/>
    </row>
  </sheetData>
  <mergeCells count="3">
    <mergeCell ref="C3:M3"/>
    <mergeCell ref="B1:M1"/>
    <mergeCell ref="B19:H19"/>
  </mergeCells>
  <hyperlinks>
    <hyperlink ref="B18" r:id="rId1" display="https://www.ons.gov.uk/peoplepopulationandcommunity/personalandhouseholdfinances/expenditure/bulletins/familyspendingintheuk/april2020tomarch2021/relateddata" xr:uid="{11503B95-9995-4FD9-BC96-3824D8A05315}"/>
    <hyperlink ref="A1" location="Contents!A1" display="BACK TO CONTENTS " xr:uid="{1B0E1850-EC2F-45CC-86C7-0F0399AC7256}"/>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8D16D-A1A8-455F-99ED-E7D1D8E478E6}">
  <dimension ref="A1:M21"/>
  <sheetViews>
    <sheetView topLeftCell="A13" workbookViewId="0">
      <selection activeCell="B18" sqref="B18:J21"/>
    </sheetView>
  </sheetViews>
  <sheetFormatPr defaultRowHeight="14.4" x14ac:dyDescent="0.3"/>
  <cols>
    <col min="1" max="1" width="18.109375" customWidth="1"/>
    <col min="2" max="2" width="62.44140625" customWidth="1"/>
    <col min="12" max="12" width="10" customWidth="1"/>
  </cols>
  <sheetData>
    <row r="1" spans="1:13" ht="16.8" thickTop="1" thickBot="1" x14ac:dyDescent="0.35">
      <c r="A1" s="1" t="s">
        <v>497</v>
      </c>
      <c r="B1" s="309" t="s">
        <v>447</v>
      </c>
      <c r="C1" s="310"/>
      <c r="D1" s="310"/>
      <c r="E1" s="310"/>
      <c r="F1" s="310"/>
      <c r="G1" s="310"/>
      <c r="H1" s="310"/>
      <c r="I1" s="310"/>
      <c r="J1" s="310"/>
      <c r="K1" s="310"/>
      <c r="L1" s="310"/>
      <c r="M1" s="311"/>
    </row>
    <row r="2" spans="1:13" ht="15" thickTop="1" x14ac:dyDescent="0.3"/>
    <row r="3" spans="1:13" ht="15.6" x14ac:dyDescent="0.3">
      <c r="B3" s="113"/>
      <c r="C3" s="332" t="s">
        <v>434</v>
      </c>
      <c r="D3" s="332"/>
      <c r="E3" s="332"/>
      <c r="F3" s="332"/>
      <c r="G3" s="332"/>
      <c r="H3" s="332"/>
      <c r="I3" s="332"/>
      <c r="J3" s="332"/>
      <c r="K3" s="332"/>
      <c r="L3" s="332"/>
      <c r="M3" s="333"/>
    </row>
    <row r="4" spans="1:13" ht="15.6" x14ac:dyDescent="0.3">
      <c r="B4" s="84"/>
      <c r="C4" s="212" t="s">
        <v>118</v>
      </c>
      <c r="D4" s="212" t="s">
        <v>119</v>
      </c>
      <c r="E4" s="212" t="s">
        <v>120</v>
      </c>
      <c r="F4" s="212" t="s">
        <v>121</v>
      </c>
      <c r="G4" s="212" t="s">
        <v>122</v>
      </c>
      <c r="H4" s="212" t="s">
        <v>123</v>
      </c>
      <c r="I4" s="212" t="s">
        <v>124</v>
      </c>
      <c r="J4" s="212" t="s">
        <v>125</v>
      </c>
      <c r="K4" s="212" t="s">
        <v>126</v>
      </c>
      <c r="L4" s="212" t="s">
        <v>127</v>
      </c>
      <c r="M4" s="212" t="s">
        <v>435</v>
      </c>
    </row>
    <row r="5" spans="1:13" ht="15.6" x14ac:dyDescent="0.3">
      <c r="B5" s="46" t="s">
        <v>423</v>
      </c>
      <c r="C5" s="213">
        <v>39.115384615384613</v>
      </c>
      <c r="D5" s="213">
        <v>44.086666666666666</v>
      </c>
      <c r="E5" s="213">
        <v>56.111111111111107</v>
      </c>
      <c r="F5" s="213">
        <v>56.152380952380952</v>
      </c>
      <c r="G5" s="213">
        <v>56.25416666666667</v>
      </c>
      <c r="H5" s="213">
        <v>64.2</v>
      </c>
      <c r="I5" s="213">
        <v>72.177777777777763</v>
      </c>
      <c r="J5" s="213">
        <v>82.5</v>
      </c>
      <c r="K5" s="213">
        <v>89.41935483870968</v>
      </c>
      <c r="L5" s="213">
        <v>109.54374999999997</v>
      </c>
      <c r="M5" s="213">
        <v>77.060869565217388</v>
      </c>
    </row>
    <row r="6" spans="1:13" ht="15.6" x14ac:dyDescent="0.3">
      <c r="B6" s="46" t="s">
        <v>436</v>
      </c>
      <c r="C6" s="213">
        <v>19.03846153846154</v>
      </c>
      <c r="D6" s="213">
        <v>20.853333333333332</v>
      </c>
      <c r="E6" s="213">
        <v>23.111111111111107</v>
      </c>
      <c r="F6" s="213">
        <v>22.104761904761908</v>
      </c>
      <c r="G6" s="213">
        <v>21.179166666666667</v>
      </c>
      <c r="H6" s="213">
        <v>22.1</v>
      </c>
      <c r="I6" s="213">
        <v>23.229629629629628</v>
      </c>
      <c r="J6" s="213">
        <v>24.535714285714285</v>
      </c>
      <c r="K6" s="213">
        <v>25.761290322580642</v>
      </c>
      <c r="L6" s="213">
        <v>31.34375</v>
      </c>
      <c r="M6" s="213">
        <v>26.782608695652172</v>
      </c>
    </row>
    <row r="7" spans="1:13" ht="15.6" x14ac:dyDescent="0.3">
      <c r="B7" s="46" t="s">
        <v>437</v>
      </c>
      <c r="C7" s="213">
        <v>10.961538461538462</v>
      </c>
      <c r="D7" s="213">
        <v>14.393333333333333</v>
      </c>
      <c r="E7" s="213">
        <v>22.555555555555557</v>
      </c>
      <c r="F7" s="213">
        <v>23.466666666666669</v>
      </c>
      <c r="G7" s="213">
        <v>25.108333333333331</v>
      </c>
      <c r="H7" s="213">
        <v>31.4</v>
      </c>
      <c r="I7" s="213">
        <v>36.296296296296291</v>
      </c>
      <c r="J7" s="213">
        <v>44.357142857142861</v>
      </c>
      <c r="K7" s="213">
        <v>54.609677419354831</v>
      </c>
      <c r="L7" s="213">
        <v>64.706249999999997</v>
      </c>
      <c r="M7" s="213">
        <v>37.860869565217392</v>
      </c>
    </row>
    <row r="8" spans="1:13" ht="15.6" x14ac:dyDescent="0.3">
      <c r="B8" s="46" t="s">
        <v>448</v>
      </c>
      <c r="C8" s="213">
        <v>83.7</v>
      </c>
      <c r="D8" s="213">
        <v>81</v>
      </c>
      <c r="E8" s="213">
        <v>104.5</v>
      </c>
      <c r="F8" s="213">
        <v>102.7</v>
      </c>
      <c r="G8" s="213">
        <v>120.8</v>
      </c>
      <c r="H8" s="213">
        <v>131.5</v>
      </c>
      <c r="I8" s="213">
        <v>143.30000000000001</v>
      </c>
      <c r="J8" s="213">
        <v>163.1</v>
      </c>
      <c r="K8" s="213">
        <v>178.7</v>
      </c>
      <c r="L8" s="213">
        <v>283.5</v>
      </c>
      <c r="M8" s="213">
        <v>172.6</v>
      </c>
    </row>
    <row r="9" spans="1:13" ht="15.6" x14ac:dyDescent="0.3">
      <c r="B9" s="219" t="s">
        <v>439</v>
      </c>
      <c r="C9" s="218">
        <f t="shared" ref="C9:M9" si="0">SUM(C5:C8)</f>
        <v>152.81538461538463</v>
      </c>
      <c r="D9" s="218">
        <f t="shared" si="0"/>
        <v>160.33333333333331</v>
      </c>
      <c r="E9" s="218">
        <f t="shared" si="0"/>
        <v>206.27777777777777</v>
      </c>
      <c r="F9" s="218">
        <f t="shared" si="0"/>
        <v>204.42380952380955</v>
      </c>
      <c r="G9" s="218">
        <f t="shared" si="0"/>
        <v>223.34166666666667</v>
      </c>
      <c r="H9" s="218">
        <f t="shared" si="0"/>
        <v>249.20000000000002</v>
      </c>
      <c r="I9" s="218">
        <f t="shared" si="0"/>
        <v>275.00370370370371</v>
      </c>
      <c r="J9" s="218">
        <f t="shared" si="0"/>
        <v>314.49285714285713</v>
      </c>
      <c r="K9" s="218">
        <f t="shared" si="0"/>
        <v>348.49032258064517</v>
      </c>
      <c r="L9" s="218">
        <f t="shared" si="0"/>
        <v>489.09375</v>
      </c>
      <c r="M9" s="218">
        <f t="shared" si="0"/>
        <v>314.30434782608694</v>
      </c>
    </row>
    <row r="10" spans="1:13" ht="15.6" x14ac:dyDescent="0.3">
      <c r="B10" s="208" t="s">
        <v>440</v>
      </c>
      <c r="C10" s="218">
        <f>C11-C9</f>
        <v>107.78461538461534</v>
      </c>
      <c r="D10" s="218">
        <f t="shared" ref="D10:M10" si="1">D11-D9</f>
        <v>142.86666666666667</v>
      </c>
      <c r="E10" s="218">
        <f t="shared" si="1"/>
        <v>202.12222222222221</v>
      </c>
      <c r="F10" s="218">
        <f t="shared" si="1"/>
        <v>209.57619047619045</v>
      </c>
      <c r="G10" s="218">
        <f t="shared" si="1"/>
        <v>275.55833333333328</v>
      </c>
      <c r="H10" s="218">
        <f t="shared" si="1"/>
        <v>325.19999999999993</v>
      </c>
      <c r="I10" s="218">
        <f t="shared" si="1"/>
        <v>345.69629629629623</v>
      </c>
      <c r="J10" s="218">
        <f t="shared" si="1"/>
        <v>407.30714285714294</v>
      </c>
      <c r="K10" s="218">
        <f t="shared" si="1"/>
        <v>469.8096774193549</v>
      </c>
      <c r="L10" s="218">
        <f t="shared" si="1"/>
        <v>685.70624999999995</v>
      </c>
      <c r="M10" s="218">
        <f t="shared" si="1"/>
        <v>298.49565217391313</v>
      </c>
    </row>
    <row r="11" spans="1:13" ht="15.6" x14ac:dyDescent="0.3">
      <c r="B11" s="46" t="s">
        <v>441</v>
      </c>
      <c r="C11" s="213">
        <v>260.59999999999997</v>
      </c>
      <c r="D11" s="213">
        <v>303.2</v>
      </c>
      <c r="E11" s="213">
        <v>408.4</v>
      </c>
      <c r="F11" s="213">
        <v>414</v>
      </c>
      <c r="G11" s="213">
        <v>498.89999999999992</v>
      </c>
      <c r="H11" s="213">
        <v>574.4</v>
      </c>
      <c r="I11" s="213">
        <v>620.69999999999993</v>
      </c>
      <c r="J11" s="213">
        <v>721.80000000000007</v>
      </c>
      <c r="K11" s="213">
        <v>818.30000000000007</v>
      </c>
      <c r="L11" s="213">
        <v>1174.8</v>
      </c>
      <c r="M11" s="213">
        <v>612.80000000000007</v>
      </c>
    </row>
    <row r="12" spans="1:13" ht="15.6" x14ac:dyDescent="0.3">
      <c r="B12" s="46"/>
      <c r="C12" s="48"/>
      <c r="D12" s="48"/>
      <c r="E12" s="213"/>
      <c r="F12" s="213"/>
      <c r="G12" s="213"/>
      <c r="H12" s="213"/>
      <c r="I12" s="213"/>
      <c r="J12" s="213"/>
      <c r="K12" s="213"/>
      <c r="L12" s="213"/>
      <c r="M12" s="213"/>
    </row>
    <row r="13" spans="1:13" ht="19.05" customHeight="1" x14ac:dyDescent="0.3">
      <c r="B13" s="222" t="s">
        <v>442</v>
      </c>
      <c r="C13" s="223">
        <f t="shared" ref="C13:M13" si="2">C9/C11</f>
        <v>0.5863982525532796</v>
      </c>
      <c r="D13" s="223">
        <f t="shared" si="2"/>
        <v>0.52880386983289351</v>
      </c>
      <c r="E13" s="223">
        <f t="shared" si="2"/>
        <v>0.50508760474480363</v>
      </c>
      <c r="F13" s="223">
        <f t="shared" si="2"/>
        <v>0.49377731769036126</v>
      </c>
      <c r="G13" s="223">
        <f t="shared" si="2"/>
        <v>0.44766820338077112</v>
      </c>
      <c r="H13" s="223">
        <f t="shared" si="2"/>
        <v>0.43384401114206134</v>
      </c>
      <c r="I13" s="223">
        <f t="shared" si="2"/>
        <v>0.44305413839810492</v>
      </c>
      <c r="J13" s="223">
        <f t="shared" si="2"/>
        <v>0.43570636899813953</v>
      </c>
      <c r="K13" s="223">
        <f t="shared" si="2"/>
        <v>0.42587110177275467</v>
      </c>
      <c r="L13" s="223">
        <f t="shared" si="2"/>
        <v>0.41632086312563843</v>
      </c>
      <c r="M13" s="223">
        <f t="shared" si="2"/>
        <v>0.51289873992507651</v>
      </c>
    </row>
    <row r="14" spans="1:13" ht="18.45" customHeight="1" x14ac:dyDescent="0.3">
      <c r="B14" s="224" t="s">
        <v>443</v>
      </c>
      <c r="C14" s="217">
        <f>1-C13</f>
        <v>0.4136017474467204</v>
      </c>
      <c r="D14" s="217">
        <f t="shared" ref="D14:M14" si="3">1-D13</f>
        <v>0.47119613016710649</v>
      </c>
      <c r="E14" s="217">
        <f t="shared" si="3"/>
        <v>0.49491239525519637</v>
      </c>
      <c r="F14" s="217">
        <f t="shared" si="3"/>
        <v>0.50622268230963874</v>
      </c>
      <c r="G14" s="217">
        <f t="shared" si="3"/>
        <v>0.55233179661922893</v>
      </c>
      <c r="H14" s="217">
        <f t="shared" si="3"/>
        <v>0.56615598885793861</v>
      </c>
      <c r="I14" s="217">
        <f t="shared" si="3"/>
        <v>0.55694586160189508</v>
      </c>
      <c r="J14" s="217">
        <f t="shared" si="3"/>
        <v>0.56429363100186047</v>
      </c>
      <c r="K14" s="217">
        <f t="shared" si="3"/>
        <v>0.57412889822724533</v>
      </c>
      <c r="L14" s="217">
        <f t="shared" si="3"/>
        <v>0.58367913687436157</v>
      </c>
      <c r="M14" s="217">
        <f t="shared" si="3"/>
        <v>0.48710126007492349</v>
      </c>
    </row>
    <row r="15" spans="1:13" ht="15.6" x14ac:dyDescent="0.3">
      <c r="B15" s="216"/>
      <c r="C15" s="209"/>
      <c r="D15" s="209"/>
      <c r="E15" s="209"/>
      <c r="F15" s="209"/>
      <c r="G15" s="209"/>
      <c r="H15" s="209"/>
      <c r="I15" s="209"/>
      <c r="J15" s="209"/>
      <c r="K15" s="209"/>
      <c r="L15" s="209"/>
      <c r="M15" s="210"/>
    </row>
    <row r="16" spans="1:13" ht="19.05" customHeight="1" x14ac:dyDescent="0.3">
      <c r="B16" s="194" t="s">
        <v>449</v>
      </c>
      <c r="C16" s="225">
        <v>1.5</v>
      </c>
      <c r="D16" s="225">
        <v>1.7</v>
      </c>
      <c r="E16" s="225">
        <v>2</v>
      </c>
      <c r="F16" s="225">
        <v>2.2000000000000002</v>
      </c>
      <c r="G16" s="225">
        <v>2.2999999999999998</v>
      </c>
      <c r="H16" s="225">
        <v>2.5</v>
      </c>
      <c r="I16" s="225">
        <v>2.8</v>
      </c>
      <c r="J16" s="225">
        <v>3</v>
      </c>
      <c r="K16" s="225">
        <v>3.3</v>
      </c>
      <c r="L16" s="225">
        <v>3.4</v>
      </c>
      <c r="M16" s="226">
        <v>2.8</v>
      </c>
    </row>
    <row r="17" spans="2:13" ht="19.05" customHeight="1" x14ac:dyDescent="0.3">
      <c r="B17" s="220"/>
      <c r="C17" s="221"/>
      <c r="D17" s="221"/>
      <c r="E17" s="221"/>
      <c r="F17" s="221"/>
      <c r="G17" s="221"/>
      <c r="H17" s="221"/>
      <c r="I17" s="221"/>
      <c r="J17" s="221"/>
      <c r="K17" s="221"/>
      <c r="L17" s="221"/>
      <c r="M17" s="221"/>
    </row>
    <row r="18" spans="2:13" ht="15.6" x14ac:dyDescent="0.3">
      <c r="B18" s="2" t="s">
        <v>452</v>
      </c>
    </row>
    <row r="19" spans="2:13" ht="15.6" x14ac:dyDescent="0.3">
      <c r="B19" s="2" t="s">
        <v>453</v>
      </c>
    </row>
    <row r="20" spans="2:13" ht="15.6" x14ac:dyDescent="0.3">
      <c r="B20" s="112" t="s">
        <v>445</v>
      </c>
      <c r="C20" s="2"/>
      <c r="D20" s="2"/>
      <c r="E20" s="2"/>
      <c r="F20" s="2"/>
      <c r="G20" s="2"/>
      <c r="H20" s="2"/>
      <c r="I20" s="2"/>
      <c r="J20" s="2"/>
    </row>
    <row r="21" spans="2:13" ht="31.5" customHeight="1" x14ac:dyDescent="0.3">
      <c r="B21" s="312" t="s">
        <v>451</v>
      </c>
      <c r="C21" s="312"/>
      <c r="D21" s="312"/>
      <c r="E21" s="312"/>
      <c r="F21" s="312"/>
      <c r="G21" s="312"/>
      <c r="H21" s="312"/>
      <c r="I21" s="312"/>
      <c r="J21" s="312"/>
    </row>
  </sheetData>
  <mergeCells count="3">
    <mergeCell ref="C3:M3"/>
    <mergeCell ref="B21:J21"/>
    <mergeCell ref="B1:M1"/>
  </mergeCells>
  <hyperlinks>
    <hyperlink ref="B20" r:id="rId1" display="https://www.ons.gov.uk/peoplepopulationandcommunity/personalandhouseholdfinances/expenditure/bulletins/familyspendingintheuk/april2020tomarch2021/relateddata" xr:uid="{D42E3E75-2E93-48EE-9D94-7019DF667667}"/>
    <hyperlink ref="A1" location="Contents!A1" display="BACK TO CONTENTS " xr:uid="{844AAB88-FAEB-4678-ABD1-23D5D7A2BC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DF96F-DD62-45D6-960A-621D123C2AFD}">
  <dimension ref="A1:F80"/>
  <sheetViews>
    <sheetView workbookViewId="0">
      <selection activeCell="B1" sqref="B1:D1"/>
    </sheetView>
  </sheetViews>
  <sheetFormatPr defaultRowHeight="15.6" x14ac:dyDescent="0.3"/>
  <cols>
    <col min="1" max="1" width="18.33203125" customWidth="1"/>
    <col min="2" max="2" width="18.5546875" style="2" customWidth="1"/>
    <col min="3" max="3" width="26.88671875" style="2" customWidth="1"/>
    <col min="4" max="4" width="26.21875" style="2" customWidth="1"/>
  </cols>
  <sheetData>
    <row r="1" spans="1:6" ht="16.8" thickTop="1" thickBot="1" x14ac:dyDescent="0.35">
      <c r="A1" s="1" t="s">
        <v>497</v>
      </c>
      <c r="B1" s="309" t="s">
        <v>4</v>
      </c>
      <c r="C1" s="310"/>
      <c r="D1" s="311"/>
      <c r="E1" s="17"/>
      <c r="F1" s="17"/>
    </row>
    <row r="2" spans="1:6" ht="16.8" thickTop="1" thickBot="1" x14ac:dyDescent="0.35"/>
    <row r="3" spans="1:6" x14ac:dyDescent="0.3">
      <c r="B3" s="3"/>
      <c r="C3" s="11" t="s">
        <v>2</v>
      </c>
      <c r="D3" s="4" t="s">
        <v>2</v>
      </c>
    </row>
    <row r="4" spans="1:6" x14ac:dyDescent="0.3">
      <c r="B4" s="5"/>
      <c r="C4" s="12" t="s">
        <v>3</v>
      </c>
      <c r="D4" s="6" t="s">
        <v>3</v>
      </c>
    </row>
    <row r="5" spans="1:6" x14ac:dyDescent="0.3">
      <c r="B5" s="19">
        <v>1950</v>
      </c>
      <c r="C5" s="13">
        <v>3.3890051793156175</v>
      </c>
      <c r="D5" s="10">
        <f t="shared" ref="D5:D68" si="0">C5/100</f>
        <v>3.3890051793156177E-2</v>
      </c>
    </row>
    <row r="6" spans="1:6" x14ac:dyDescent="0.3">
      <c r="B6" s="20">
        <f t="shared" ref="B6:B69" si="1">B5+1</f>
        <v>1951</v>
      </c>
      <c r="C6" s="14">
        <v>3.6751932863574126</v>
      </c>
      <c r="D6" s="8">
        <f t="shared" si="0"/>
        <v>3.6751932863574123E-2</v>
      </c>
    </row>
    <row r="7" spans="1:6" x14ac:dyDescent="0.3">
      <c r="B7" s="20">
        <f t="shared" si="1"/>
        <v>1952</v>
      </c>
      <c r="C7" s="14">
        <v>2.0655293767127887</v>
      </c>
      <c r="D7" s="8">
        <f t="shared" si="0"/>
        <v>2.0655293767127887E-2</v>
      </c>
    </row>
    <row r="8" spans="1:6" x14ac:dyDescent="0.3">
      <c r="B8" s="20">
        <f t="shared" si="1"/>
        <v>1953</v>
      </c>
      <c r="C8" s="14">
        <v>5.7379441899449404</v>
      </c>
      <c r="D8" s="8">
        <f t="shared" si="0"/>
        <v>5.7379441899449407E-2</v>
      </c>
    </row>
    <row r="9" spans="1:6" x14ac:dyDescent="0.3">
      <c r="B9" s="20">
        <f t="shared" si="1"/>
        <v>1954</v>
      </c>
      <c r="C9" s="14">
        <v>4.2140451772320802</v>
      </c>
      <c r="D9" s="8">
        <f t="shared" si="0"/>
        <v>4.21404517723208E-2</v>
      </c>
    </row>
    <row r="10" spans="1:6" x14ac:dyDescent="0.3">
      <c r="B10" s="20">
        <f t="shared" si="1"/>
        <v>1955</v>
      </c>
      <c r="C10" s="14">
        <v>3.8361769373008343</v>
      </c>
      <c r="D10" s="8">
        <f t="shared" si="0"/>
        <v>3.8361769373008343E-2</v>
      </c>
    </row>
    <row r="11" spans="1:6" x14ac:dyDescent="0.3">
      <c r="B11" s="20">
        <f t="shared" si="1"/>
        <v>1956</v>
      </c>
      <c r="C11" s="14">
        <v>1.9927202184439636</v>
      </c>
      <c r="D11" s="8">
        <f t="shared" si="0"/>
        <v>1.9927202184439635E-2</v>
      </c>
    </row>
    <row r="12" spans="1:6" x14ac:dyDescent="0.3">
      <c r="B12" s="20">
        <f t="shared" si="1"/>
        <v>1957</v>
      </c>
      <c r="C12" s="14">
        <v>1.9399177770072811</v>
      </c>
      <c r="D12" s="8">
        <f t="shared" si="0"/>
        <v>1.9399177770072811E-2</v>
      </c>
    </row>
    <row r="13" spans="1:6" x14ac:dyDescent="0.3">
      <c r="B13" s="20">
        <f t="shared" si="1"/>
        <v>1958</v>
      </c>
      <c r="C13" s="14">
        <v>0.94263300721794963</v>
      </c>
      <c r="D13" s="8">
        <f t="shared" si="0"/>
        <v>9.4263300721794969E-3</v>
      </c>
    </row>
    <row r="14" spans="1:6" x14ac:dyDescent="0.3">
      <c r="B14" s="20">
        <f t="shared" si="1"/>
        <v>1959</v>
      </c>
      <c r="C14" s="14">
        <v>3.6734674230372093</v>
      </c>
      <c r="D14" s="8">
        <f t="shared" si="0"/>
        <v>3.6734674230372091E-2</v>
      </c>
    </row>
    <row r="15" spans="1:6" x14ac:dyDescent="0.3">
      <c r="B15" s="20">
        <f t="shared" si="1"/>
        <v>1960</v>
      </c>
      <c r="C15" s="14">
        <v>6.4925386994029139</v>
      </c>
      <c r="D15" s="8">
        <f t="shared" si="0"/>
        <v>6.4925386994029138E-2</v>
      </c>
    </row>
    <row r="16" spans="1:6" x14ac:dyDescent="0.3">
      <c r="B16" s="20">
        <f t="shared" si="1"/>
        <v>1961</v>
      </c>
      <c r="C16" s="14">
        <v>2.8380961931274413</v>
      </c>
      <c r="D16" s="8">
        <f t="shared" si="0"/>
        <v>2.8380961931274415E-2</v>
      </c>
    </row>
    <row r="17" spans="2:4" x14ac:dyDescent="0.3">
      <c r="B17" s="20">
        <f t="shared" si="1"/>
        <v>1962</v>
      </c>
      <c r="C17" s="14">
        <v>1.2377528394758173</v>
      </c>
      <c r="D17" s="8">
        <f t="shared" si="0"/>
        <v>1.2377528394758173E-2</v>
      </c>
    </row>
    <row r="18" spans="2:4" x14ac:dyDescent="0.3">
      <c r="B18" s="20">
        <f t="shared" si="1"/>
        <v>1963</v>
      </c>
      <c r="C18" s="14">
        <v>1.7821060720589799</v>
      </c>
      <c r="D18" s="8">
        <f t="shared" si="0"/>
        <v>1.7821060720589799E-2</v>
      </c>
    </row>
    <row r="19" spans="2:4" x14ac:dyDescent="0.3">
      <c r="B19" s="20">
        <f t="shared" si="1"/>
        <v>1964</v>
      </c>
      <c r="C19" s="14">
        <v>5.6740287846745048</v>
      </c>
      <c r="D19" s="8">
        <f t="shared" si="0"/>
        <v>5.6740287846745049E-2</v>
      </c>
    </row>
    <row r="20" spans="2:4" x14ac:dyDescent="0.3">
      <c r="B20" s="20">
        <f t="shared" si="1"/>
        <v>1965</v>
      </c>
      <c r="C20" s="14">
        <v>2.6067167244531078</v>
      </c>
      <c r="D20" s="8">
        <f t="shared" si="0"/>
        <v>2.6067167244531078E-2</v>
      </c>
    </row>
    <row r="21" spans="2:4" x14ac:dyDescent="0.3">
      <c r="B21" s="20">
        <f t="shared" si="1"/>
        <v>1966</v>
      </c>
      <c r="C21" s="14">
        <v>1.4294306373241881</v>
      </c>
      <c r="D21" s="8">
        <f t="shared" si="0"/>
        <v>1.4294306373241882E-2</v>
      </c>
    </row>
    <row r="22" spans="2:4" x14ac:dyDescent="0.3">
      <c r="B22" s="20">
        <f t="shared" si="1"/>
        <v>1967</v>
      </c>
      <c r="C22" s="14">
        <v>2.1674270525274153</v>
      </c>
      <c r="D22" s="8">
        <f t="shared" si="0"/>
        <v>2.1674270525274153E-2</v>
      </c>
    </row>
    <row r="23" spans="2:4" x14ac:dyDescent="0.3">
      <c r="B23" s="20">
        <f t="shared" si="1"/>
        <v>1968</v>
      </c>
      <c r="C23" s="14">
        <v>5.7460489505368173</v>
      </c>
      <c r="D23" s="8">
        <f t="shared" si="0"/>
        <v>5.7460489505368174E-2</v>
      </c>
    </row>
    <row r="24" spans="2:4" x14ac:dyDescent="0.3">
      <c r="B24" s="20">
        <f t="shared" si="1"/>
        <v>1969</v>
      </c>
      <c r="C24" s="14">
        <v>2.0982810682032209</v>
      </c>
      <c r="D24" s="8">
        <f t="shared" si="0"/>
        <v>2.098281068203221E-2</v>
      </c>
    </row>
    <row r="25" spans="2:4" x14ac:dyDescent="0.3">
      <c r="B25" s="20">
        <f t="shared" si="1"/>
        <v>1970</v>
      </c>
      <c r="C25" s="14">
        <v>2.5842523236903645</v>
      </c>
      <c r="D25" s="8">
        <f t="shared" si="0"/>
        <v>2.5842523236903645E-2</v>
      </c>
    </row>
    <row r="26" spans="2:4" x14ac:dyDescent="0.3">
      <c r="B26" s="20">
        <f t="shared" si="1"/>
        <v>1971</v>
      </c>
      <c r="C26" s="14">
        <v>3.8173264167848657</v>
      </c>
      <c r="D26" s="8">
        <f t="shared" si="0"/>
        <v>3.8173264167848657E-2</v>
      </c>
    </row>
    <row r="27" spans="2:4" x14ac:dyDescent="0.3">
      <c r="B27" s="20">
        <f t="shared" si="1"/>
        <v>1972</v>
      </c>
      <c r="C27" s="14">
        <v>4.1503587476792063</v>
      </c>
      <c r="D27" s="8">
        <f t="shared" si="0"/>
        <v>4.1503587476792066E-2</v>
      </c>
    </row>
    <row r="28" spans="2:4" x14ac:dyDescent="0.3">
      <c r="B28" s="20">
        <f t="shared" si="1"/>
        <v>1973</v>
      </c>
      <c r="C28" s="14">
        <v>6.835982589365571</v>
      </c>
      <c r="D28" s="8">
        <f t="shared" si="0"/>
        <v>6.8359825893655704E-2</v>
      </c>
    </row>
    <row r="29" spans="2:4" x14ac:dyDescent="0.3">
      <c r="B29" s="20">
        <f t="shared" si="1"/>
        <v>1974</v>
      </c>
      <c r="C29" s="14">
        <v>-2.275199056663169</v>
      </c>
      <c r="D29" s="8">
        <f t="shared" si="0"/>
        <v>-2.2751990566631689E-2</v>
      </c>
    </row>
    <row r="30" spans="2:4" x14ac:dyDescent="0.3">
      <c r="B30" s="20">
        <f t="shared" si="1"/>
        <v>1975</v>
      </c>
      <c r="C30" s="14">
        <v>-1.4571743615801438</v>
      </c>
      <c r="D30" s="8">
        <f t="shared" si="0"/>
        <v>-1.4571743615801437E-2</v>
      </c>
    </row>
    <row r="31" spans="2:4" x14ac:dyDescent="0.3">
      <c r="B31" s="20">
        <f t="shared" si="1"/>
        <v>1976</v>
      </c>
      <c r="C31" s="14">
        <v>3.0122773595503958</v>
      </c>
      <c r="D31" s="8">
        <f t="shared" si="0"/>
        <v>3.0122773595503957E-2</v>
      </c>
    </row>
    <row r="32" spans="2:4" x14ac:dyDescent="0.3">
      <c r="B32" s="20">
        <f t="shared" si="1"/>
        <v>1977</v>
      </c>
      <c r="C32" s="14">
        <v>2.4970535921652299</v>
      </c>
      <c r="D32" s="8">
        <f t="shared" si="0"/>
        <v>2.4970535921652298E-2</v>
      </c>
    </row>
    <row r="33" spans="2:4" x14ac:dyDescent="0.3">
      <c r="B33" s="20">
        <f t="shared" si="1"/>
        <v>1978</v>
      </c>
      <c r="C33" s="14">
        <v>3.6108409673383335</v>
      </c>
      <c r="D33" s="8">
        <f t="shared" si="0"/>
        <v>3.6108409673383336E-2</v>
      </c>
    </row>
    <row r="34" spans="2:4" x14ac:dyDescent="0.3">
      <c r="B34" s="20">
        <f t="shared" si="1"/>
        <v>1979</v>
      </c>
      <c r="C34" s="14">
        <v>3.4121950656290636</v>
      </c>
      <c r="D34" s="8">
        <f t="shared" si="0"/>
        <v>3.4121950656290638E-2</v>
      </c>
    </row>
    <row r="35" spans="2:4" x14ac:dyDescent="0.3">
      <c r="B35" s="20">
        <f t="shared" si="1"/>
        <v>1980</v>
      </c>
      <c r="C35" s="14">
        <v>-1.9747721997680259</v>
      </c>
      <c r="D35" s="8">
        <f t="shared" si="0"/>
        <v>-1.9747721997680257E-2</v>
      </c>
    </row>
    <row r="36" spans="2:4" x14ac:dyDescent="0.3">
      <c r="B36" s="20">
        <f t="shared" si="1"/>
        <v>1981</v>
      </c>
      <c r="C36" s="14">
        <v>-0.72962966437034993</v>
      </c>
      <c r="D36" s="8">
        <f t="shared" si="0"/>
        <v>-7.2962966437034992E-3</v>
      </c>
    </row>
    <row r="37" spans="2:4" x14ac:dyDescent="0.3">
      <c r="B37" s="20">
        <f t="shared" si="1"/>
        <v>1982</v>
      </c>
      <c r="C37" s="14">
        <v>2.1184518860080175</v>
      </c>
      <c r="D37" s="8">
        <f t="shared" si="0"/>
        <v>2.1184518860080173E-2</v>
      </c>
    </row>
    <row r="38" spans="2:4" x14ac:dyDescent="0.3">
      <c r="B38" s="20">
        <f t="shared" si="1"/>
        <v>1983</v>
      </c>
      <c r="C38" s="14">
        <v>4.0933593120058021</v>
      </c>
      <c r="D38" s="8">
        <f t="shared" si="0"/>
        <v>4.0933593120058023E-2</v>
      </c>
    </row>
    <row r="39" spans="2:4" x14ac:dyDescent="0.3">
      <c r="B39" s="20">
        <f t="shared" si="1"/>
        <v>1984</v>
      </c>
      <c r="C39" s="14">
        <v>1.9284176841463676</v>
      </c>
      <c r="D39" s="8">
        <f t="shared" si="0"/>
        <v>1.9284176841463677E-2</v>
      </c>
    </row>
    <row r="40" spans="2:4" x14ac:dyDescent="0.3">
      <c r="B40" s="20">
        <f t="shared" si="1"/>
        <v>1985</v>
      </c>
      <c r="C40" s="14">
        <v>4.4655905096857822</v>
      </c>
      <c r="D40" s="8">
        <f t="shared" si="0"/>
        <v>4.4655905096857823E-2</v>
      </c>
    </row>
    <row r="41" spans="2:4" x14ac:dyDescent="0.3">
      <c r="B41" s="20">
        <f t="shared" si="1"/>
        <v>1986</v>
      </c>
      <c r="C41" s="14">
        <v>2.8210586572691057</v>
      </c>
      <c r="D41" s="8">
        <f t="shared" si="0"/>
        <v>2.8210586572691057E-2</v>
      </c>
    </row>
    <row r="42" spans="2:4" x14ac:dyDescent="0.3">
      <c r="B42" s="20">
        <f t="shared" si="1"/>
        <v>1987</v>
      </c>
      <c r="C42" s="14">
        <v>5.2679865919714217</v>
      </c>
      <c r="D42" s="8">
        <f t="shared" si="0"/>
        <v>5.2679865919714214E-2</v>
      </c>
    </row>
    <row r="43" spans="2:4" x14ac:dyDescent="0.3">
      <c r="B43" s="20">
        <f t="shared" si="1"/>
        <v>1988</v>
      </c>
      <c r="C43" s="14">
        <v>5.6974026789659149</v>
      </c>
      <c r="D43" s="8">
        <f t="shared" si="0"/>
        <v>5.6974026789659148E-2</v>
      </c>
    </row>
    <row r="44" spans="2:4" x14ac:dyDescent="0.3">
      <c r="B44" s="20">
        <f t="shared" si="1"/>
        <v>1989</v>
      </c>
      <c r="C44" s="14">
        <v>2.6447464708568162</v>
      </c>
      <c r="D44" s="8">
        <f t="shared" si="0"/>
        <v>2.6447464708568163E-2</v>
      </c>
    </row>
    <row r="45" spans="2:4" x14ac:dyDescent="0.3">
      <c r="B45" s="20">
        <f t="shared" si="1"/>
        <v>1990</v>
      </c>
      <c r="C45" s="14">
        <v>0.85257076235770057</v>
      </c>
      <c r="D45" s="8">
        <f t="shared" si="0"/>
        <v>8.5257076235770064E-3</v>
      </c>
    </row>
    <row r="46" spans="2:4" x14ac:dyDescent="0.3">
      <c r="B46" s="20">
        <f t="shared" si="1"/>
        <v>1991</v>
      </c>
      <c r="C46" s="14">
        <v>-0.68485012043534255</v>
      </c>
      <c r="D46" s="8">
        <f t="shared" si="0"/>
        <v>-6.8485012043534256E-3</v>
      </c>
    </row>
    <row r="47" spans="2:4" x14ac:dyDescent="0.3">
      <c r="B47" s="20">
        <f t="shared" si="1"/>
        <v>1992</v>
      </c>
      <c r="C47" s="14">
        <v>0.51061430875942904</v>
      </c>
      <c r="D47" s="8">
        <f t="shared" si="0"/>
        <v>5.1061430875942899E-3</v>
      </c>
    </row>
    <row r="48" spans="2:4" x14ac:dyDescent="0.3">
      <c r="B48" s="20">
        <f t="shared" si="1"/>
        <v>1993</v>
      </c>
      <c r="C48" s="14">
        <v>2.6337159625905002</v>
      </c>
      <c r="D48" s="8">
        <f t="shared" si="0"/>
        <v>2.6337159625905004E-2</v>
      </c>
    </row>
    <row r="49" spans="2:4" x14ac:dyDescent="0.3">
      <c r="B49" s="20">
        <f t="shared" si="1"/>
        <v>1994</v>
      </c>
      <c r="C49" s="14">
        <v>3.5813592790299253</v>
      </c>
      <c r="D49" s="8">
        <f t="shared" si="0"/>
        <v>3.5813592790299255E-2</v>
      </c>
    </row>
    <row r="50" spans="2:4" x14ac:dyDescent="0.3">
      <c r="B50" s="20">
        <f t="shared" si="1"/>
        <v>1995</v>
      </c>
      <c r="C50" s="14">
        <v>2.1702453114502731</v>
      </c>
      <c r="D50" s="8">
        <f t="shared" si="0"/>
        <v>2.170245311450273E-2</v>
      </c>
    </row>
    <row r="51" spans="2:4" x14ac:dyDescent="0.3">
      <c r="B51" s="20">
        <f t="shared" si="1"/>
        <v>1996</v>
      </c>
      <c r="C51" s="14">
        <v>2.3530832207222829</v>
      </c>
      <c r="D51" s="8">
        <f t="shared" si="0"/>
        <v>2.3530832207222831E-2</v>
      </c>
    </row>
    <row r="52" spans="2:4" x14ac:dyDescent="0.3">
      <c r="B52" s="20">
        <f t="shared" si="1"/>
        <v>1997</v>
      </c>
      <c r="C52" s="14">
        <v>2.8911547650698566</v>
      </c>
      <c r="D52" s="8">
        <f t="shared" si="0"/>
        <v>2.8911547650698567E-2</v>
      </c>
    </row>
    <row r="53" spans="2:4" x14ac:dyDescent="0.3">
      <c r="B53" s="20">
        <f t="shared" si="1"/>
        <v>1998</v>
      </c>
      <c r="C53" s="14">
        <v>3.3440837171811211</v>
      </c>
      <c r="D53" s="8">
        <f t="shared" si="0"/>
        <v>3.3440837171811212E-2</v>
      </c>
    </row>
    <row r="54" spans="2:4" x14ac:dyDescent="0.3">
      <c r="B54" s="20">
        <f t="shared" si="1"/>
        <v>1999</v>
      </c>
      <c r="C54" s="14">
        <v>3.4191761276360495</v>
      </c>
      <c r="D54" s="8">
        <f t="shared" si="0"/>
        <v>3.4191761276360498E-2</v>
      </c>
    </row>
    <row r="55" spans="2:4" x14ac:dyDescent="0.3">
      <c r="B55" s="20">
        <f t="shared" si="1"/>
        <v>2000</v>
      </c>
      <c r="C55" s="14">
        <v>3.7988314207702132</v>
      </c>
      <c r="D55" s="8">
        <f t="shared" si="0"/>
        <v>3.7988314207702129E-2</v>
      </c>
    </row>
    <row r="56" spans="2:4" x14ac:dyDescent="0.3">
      <c r="B56" s="20">
        <f t="shared" si="1"/>
        <v>2001</v>
      </c>
      <c r="C56" s="14">
        <v>2.4575952531804006</v>
      </c>
      <c r="D56" s="8">
        <f t="shared" si="0"/>
        <v>2.4575952531804005E-2</v>
      </c>
    </row>
    <row r="57" spans="2:4" x14ac:dyDescent="0.3">
      <c r="B57" s="20">
        <f t="shared" si="1"/>
        <v>2002</v>
      </c>
      <c r="C57" s="14">
        <v>2.1185520137300529</v>
      </c>
      <c r="D57" s="8">
        <f t="shared" si="0"/>
        <v>2.1185520137300528E-2</v>
      </c>
    </row>
    <row r="58" spans="2:4" x14ac:dyDescent="0.3">
      <c r="B58" s="20">
        <f t="shared" si="1"/>
        <v>2003</v>
      </c>
      <c r="C58" s="14">
        <v>3.5442580178504528</v>
      </c>
      <c r="D58" s="8">
        <f t="shared" si="0"/>
        <v>3.5442580178504525E-2</v>
      </c>
    </row>
    <row r="59" spans="2:4" x14ac:dyDescent="0.3">
      <c r="B59" s="20">
        <f t="shared" si="1"/>
        <v>2004</v>
      </c>
      <c r="C59" s="14">
        <v>2.3284329012588074</v>
      </c>
      <c r="D59" s="8">
        <f t="shared" si="0"/>
        <v>2.3284329012588076E-2</v>
      </c>
    </row>
    <row r="60" spans="2:4" x14ac:dyDescent="0.3">
      <c r="B60" s="20">
        <f t="shared" si="1"/>
        <v>2005</v>
      </c>
      <c r="C60" s="14">
        <v>3.2967931291891119</v>
      </c>
      <c r="D60" s="8">
        <f t="shared" si="0"/>
        <v>3.2967931291891121E-2</v>
      </c>
    </row>
    <row r="61" spans="2:4" x14ac:dyDescent="0.3">
      <c r="B61" s="20">
        <f t="shared" si="1"/>
        <v>2006</v>
      </c>
      <c r="C61" s="14">
        <v>2.4861993513417389</v>
      </c>
      <c r="D61" s="8">
        <f t="shared" si="0"/>
        <v>2.4861993513417387E-2</v>
      </c>
    </row>
    <row r="62" spans="2:4" x14ac:dyDescent="0.3">
      <c r="B62" s="20">
        <f t="shared" si="1"/>
        <v>2007</v>
      </c>
      <c r="C62" s="14">
        <v>2.5327061909090531</v>
      </c>
      <c r="D62" s="8">
        <f t="shared" si="0"/>
        <v>2.532706190909053E-2</v>
      </c>
    </row>
    <row r="63" spans="2:4" x14ac:dyDescent="0.3">
      <c r="B63" s="20">
        <f t="shared" si="1"/>
        <v>2008</v>
      </c>
      <c r="C63" s="14">
        <v>-0.41698679475753408</v>
      </c>
      <c r="D63" s="8">
        <f t="shared" si="0"/>
        <v>-4.169867947575341E-3</v>
      </c>
    </row>
    <row r="64" spans="2:4" x14ac:dyDescent="0.3">
      <c r="B64" s="20">
        <f t="shared" si="1"/>
        <v>2009</v>
      </c>
      <c r="C64" s="14">
        <v>-4.5739532507852942</v>
      </c>
      <c r="D64" s="8">
        <f t="shared" si="0"/>
        <v>-4.573953250785294E-2</v>
      </c>
    </row>
    <row r="65" spans="2:4" x14ac:dyDescent="0.3">
      <c r="B65" s="20">
        <f t="shared" si="1"/>
        <v>2010</v>
      </c>
      <c r="C65" s="14">
        <v>1.9928993358856104</v>
      </c>
      <c r="D65" s="8">
        <f t="shared" si="0"/>
        <v>1.9928993358856104E-2</v>
      </c>
    </row>
    <row r="66" spans="2:4" x14ac:dyDescent="0.3">
      <c r="B66" s="20">
        <f t="shared" si="1"/>
        <v>2011</v>
      </c>
      <c r="C66" s="14">
        <v>1.4711776237046053</v>
      </c>
      <c r="D66" s="8">
        <f t="shared" si="0"/>
        <v>1.4711776237046052E-2</v>
      </c>
    </row>
    <row r="67" spans="2:4" x14ac:dyDescent="0.3">
      <c r="B67" s="20">
        <f t="shared" si="1"/>
        <v>2012</v>
      </c>
      <c r="C67" s="14">
        <v>1.1223826297702431</v>
      </c>
      <c r="D67" s="8">
        <f t="shared" si="0"/>
        <v>1.1223826297702431E-2</v>
      </c>
    </row>
    <row r="68" spans="2:4" x14ac:dyDescent="0.3">
      <c r="B68" s="20">
        <f t="shared" si="1"/>
        <v>2013</v>
      </c>
      <c r="C68" s="14">
        <v>1.4973924168519375</v>
      </c>
      <c r="D68" s="8">
        <f t="shared" si="0"/>
        <v>1.4973924168519375E-2</v>
      </c>
    </row>
    <row r="69" spans="2:4" x14ac:dyDescent="0.3">
      <c r="B69" s="20">
        <f t="shared" si="1"/>
        <v>2014</v>
      </c>
      <c r="C69" s="14">
        <v>3.4188744593277676</v>
      </c>
      <c r="D69" s="8">
        <f t="shared" ref="D69:D76" si="2">C69/100</f>
        <v>3.4188744593277677E-2</v>
      </c>
    </row>
    <row r="70" spans="2:4" x14ac:dyDescent="0.3">
      <c r="B70" s="20">
        <f t="shared" ref="B70:B71" si="3">B69+1</f>
        <v>2015</v>
      </c>
      <c r="C70" s="14">
        <v>2.4381121859412502</v>
      </c>
      <c r="D70" s="8">
        <f t="shared" si="2"/>
        <v>2.4381121859412502E-2</v>
      </c>
    </row>
    <row r="71" spans="2:4" x14ac:dyDescent="0.3">
      <c r="B71" s="20">
        <f t="shared" si="3"/>
        <v>2016</v>
      </c>
      <c r="C71" s="14">
        <v>1.8504069560919874</v>
      </c>
      <c r="D71" s="8">
        <f t="shared" si="2"/>
        <v>1.8504069560919875E-2</v>
      </c>
    </row>
    <row r="72" spans="2:4" x14ac:dyDescent="0.3">
      <c r="B72" s="20">
        <v>2017</v>
      </c>
      <c r="C72" s="15">
        <v>2.2198731501057174</v>
      </c>
      <c r="D72" s="8">
        <f t="shared" si="2"/>
        <v>2.2198731501057174E-2</v>
      </c>
    </row>
    <row r="73" spans="2:4" x14ac:dyDescent="0.3">
      <c r="B73" s="20">
        <v>2018</v>
      </c>
      <c r="C73" s="15">
        <v>1.5511892450879008</v>
      </c>
      <c r="D73" s="8">
        <f t="shared" si="2"/>
        <v>1.5511892450879007E-2</v>
      </c>
    </row>
    <row r="74" spans="2:4" x14ac:dyDescent="0.3">
      <c r="B74" s="20">
        <v>2019</v>
      </c>
      <c r="C74" s="15">
        <v>1.8329938900203637</v>
      </c>
      <c r="D74" s="8">
        <f t="shared" si="2"/>
        <v>1.8329938900203638E-2</v>
      </c>
    </row>
    <row r="75" spans="2:4" x14ac:dyDescent="0.3">
      <c r="B75" s="20">
        <v>2020</v>
      </c>
      <c r="C75" s="15">
        <v>-9.2999999999999972</v>
      </c>
      <c r="D75" s="8">
        <f t="shared" si="2"/>
        <v>-9.2999999999999972E-2</v>
      </c>
    </row>
    <row r="76" spans="2:4" ht="16.2" thickBot="1" x14ac:dyDescent="0.35">
      <c r="B76" s="21">
        <v>2021</v>
      </c>
      <c r="C76" s="16">
        <v>7.3869900771775114</v>
      </c>
      <c r="D76" s="9">
        <f t="shared" si="2"/>
        <v>7.3869900771775118E-2</v>
      </c>
    </row>
    <row r="78" spans="2:4" x14ac:dyDescent="0.3">
      <c r="B78" s="2" t="s">
        <v>24</v>
      </c>
    </row>
    <row r="79" spans="2:4" x14ac:dyDescent="0.3">
      <c r="B79" s="1" t="s">
        <v>25</v>
      </c>
    </row>
    <row r="80" spans="2:4" x14ac:dyDescent="0.3">
      <c r="B80" s="2" t="s">
        <v>6</v>
      </c>
    </row>
  </sheetData>
  <mergeCells count="1">
    <mergeCell ref="B1:D1"/>
  </mergeCells>
  <hyperlinks>
    <hyperlink ref="B79" r:id="rId1" xr:uid="{17A04FE7-86BA-4738-B41A-6265316018BF}"/>
    <hyperlink ref="A1" location="Contents!A1" display="BACK TO CONTENTS " xr:uid="{FA6C52C9-3DD5-4D00-BFDE-E6681ECAE61F}"/>
  </hyperlinks>
  <pageMargins left="0.7" right="0.7" top="0.75" bottom="0.75" header="0.3" footer="0.3"/>
  <pageSetup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382BB-F2D7-48D0-91DB-9E6DC96B16DA}">
  <dimension ref="A1:M15"/>
  <sheetViews>
    <sheetView topLeftCell="A4" workbookViewId="0">
      <selection activeCell="B14" sqref="B14"/>
    </sheetView>
  </sheetViews>
  <sheetFormatPr defaultColWidth="8.77734375" defaultRowHeight="15.6" x14ac:dyDescent="0.3"/>
  <cols>
    <col min="1" max="1" width="20.21875" style="2" customWidth="1"/>
    <col min="2" max="2" width="59.88671875" style="2" customWidth="1"/>
    <col min="3" max="16384" width="8.77734375" style="2"/>
  </cols>
  <sheetData>
    <row r="1" spans="1:13" ht="16.8" thickTop="1" thickBot="1" x14ac:dyDescent="0.35">
      <c r="A1" s="1" t="s">
        <v>497</v>
      </c>
      <c r="B1" s="309" t="s">
        <v>454</v>
      </c>
      <c r="C1" s="310"/>
      <c r="D1" s="310"/>
      <c r="E1" s="310"/>
      <c r="F1" s="310"/>
      <c r="G1" s="310"/>
      <c r="H1" s="310"/>
      <c r="I1" s="310"/>
      <c r="J1" s="310"/>
      <c r="K1" s="310"/>
      <c r="L1" s="310"/>
      <c r="M1" s="311"/>
    </row>
    <row r="2" spans="1:13" ht="16.2" thickTop="1" x14ac:dyDescent="0.3"/>
    <row r="3" spans="1:13" x14ac:dyDescent="0.3">
      <c r="B3" s="113"/>
      <c r="C3" s="334" t="s">
        <v>434</v>
      </c>
      <c r="D3" s="335"/>
      <c r="E3" s="335"/>
      <c r="F3" s="335"/>
      <c r="G3" s="335"/>
      <c r="H3" s="335"/>
      <c r="I3" s="335"/>
      <c r="J3" s="335"/>
      <c r="K3" s="335"/>
      <c r="L3" s="335"/>
      <c r="M3" s="336"/>
    </row>
    <row r="4" spans="1:13" x14ac:dyDescent="0.3">
      <c r="B4" s="84"/>
      <c r="C4" s="212" t="s">
        <v>118</v>
      </c>
      <c r="D4" s="212" t="s">
        <v>119</v>
      </c>
      <c r="E4" s="212" t="s">
        <v>120</v>
      </c>
      <c r="F4" s="212" t="s">
        <v>121</v>
      </c>
      <c r="G4" s="212" t="s">
        <v>122</v>
      </c>
      <c r="H4" s="212" t="s">
        <v>123</v>
      </c>
      <c r="I4" s="212" t="s">
        <v>124</v>
      </c>
      <c r="J4" s="212" t="s">
        <v>125</v>
      </c>
      <c r="K4" s="212" t="s">
        <v>126</v>
      </c>
      <c r="L4" s="212" t="s">
        <v>127</v>
      </c>
      <c r="M4" s="212" t="s">
        <v>435</v>
      </c>
    </row>
    <row r="5" spans="1:13" ht="31.2" x14ac:dyDescent="0.3">
      <c r="B5" s="229" t="s">
        <v>455</v>
      </c>
      <c r="C5" s="230">
        <v>0.57621465257689353</v>
      </c>
      <c r="D5" s="230">
        <v>0.51123570800351803</v>
      </c>
      <c r="E5" s="230">
        <v>0.47461638916095328</v>
      </c>
      <c r="F5" s="230">
        <v>0.45961582700713138</v>
      </c>
      <c r="G5" s="230">
        <v>0.41578138571524026</v>
      </c>
      <c r="H5" s="230">
        <v>0.3955431754874652</v>
      </c>
      <c r="I5" s="230">
        <v>0.40095113641110103</v>
      </c>
      <c r="J5" s="230">
        <v>0.38894826425998491</v>
      </c>
      <c r="K5" s="230">
        <v>0.37292498610415764</v>
      </c>
      <c r="L5" s="230">
        <v>0.37345186414708886</v>
      </c>
      <c r="M5" s="230">
        <v>0.47018674083323869</v>
      </c>
    </row>
    <row r="6" spans="1:13" ht="31.2" x14ac:dyDescent="0.3">
      <c r="B6" s="229" t="s">
        <v>456</v>
      </c>
      <c r="C6" s="230">
        <v>0.74100035421217325</v>
      </c>
      <c r="D6" s="230">
        <v>0.65914962620932283</v>
      </c>
      <c r="E6" s="230">
        <v>0.61673713135270436</v>
      </c>
      <c r="F6" s="230">
        <v>0.60190381872555798</v>
      </c>
      <c r="G6" s="230">
        <v>0.54978398309614485</v>
      </c>
      <c r="H6" s="230">
        <v>0.53583965877437323</v>
      </c>
      <c r="I6" s="230">
        <v>0.54351080321500822</v>
      </c>
      <c r="J6" s="230">
        <v>0.53270674174352473</v>
      </c>
      <c r="K6" s="230">
        <v>0.51829443548715604</v>
      </c>
      <c r="L6" s="230">
        <v>0.51471866842583136</v>
      </c>
      <c r="M6" s="230">
        <v>0.63250557195292678</v>
      </c>
    </row>
    <row r="7" spans="1:13" ht="31.2" x14ac:dyDescent="0.3">
      <c r="B7" s="229" t="s">
        <v>457</v>
      </c>
      <c r="C7" s="230">
        <v>0.86187525827970968</v>
      </c>
      <c r="D7" s="230">
        <v>0.75287214160070359</v>
      </c>
      <c r="E7" s="230">
        <v>0.69570383066710195</v>
      </c>
      <c r="F7" s="230">
        <v>0.67899721647112954</v>
      </c>
      <c r="G7" s="230">
        <v>0.63029443943342034</v>
      </c>
      <c r="H7" s="230">
        <v>0.61853464484679666</v>
      </c>
      <c r="I7" s="230">
        <v>0.623930759178705</v>
      </c>
      <c r="J7" s="230">
        <v>0.61121417685943868</v>
      </c>
      <c r="K7" s="230">
        <v>0.59304289774631114</v>
      </c>
      <c r="L7" s="230">
        <v>0.6031025068096697</v>
      </c>
      <c r="M7" s="230">
        <v>0.7309607503689407</v>
      </c>
    </row>
    <row r="8" spans="1:13" ht="31.2" x14ac:dyDescent="0.3">
      <c r="B8" s="227" t="s">
        <v>458</v>
      </c>
      <c r="C8" s="228">
        <v>0.9827501623472461</v>
      </c>
      <c r="D8" s="228">
        <v>0.84659465699208447</v>
      </c>
      <c r="E8" s="228">
        <v>0.77467052998149966</v>
      </c>
      <c r="F8" s="228">
        <v>0.75609061421670121</v>
      </c>
      <c r="G8" s="228">
        <v>0.71080489577069561</v>
      </c>
      <c r="H8" s="228">
        <v>0.70122963091922008</v>
      </c>
      <c r="I8" s="228">
        <v>0.704350715142402</v>
      </c>
      <c r="J8" s="228">
        <v>0.68972161197535264</v>
      </c>
      <c r="K8" s="228">
        <v>0.66779136000546635</v>
      </c>
      <c r="L8" s="228">
        <v>0.69148634519350805</v>
      </c>
      <c r="M8" s="228">
        <v>0.82941592878495474</v>
      </c>
    </row>
    <row r="10" spans="1:13" x14ac:dyDescent="0.3">
      <c r="B10" s="2" t="s">
        <v>459</v>
      </c>
    </row>
    <row r="11" spans="1:13" x14ac:dyDescent="0.3">
      <c r="B11" s="112" t="s">
        <v>445</v>
      </c>
    </row>
    <row r="12" spans="1:13" x14ac:dyDescent="0.3">
      <c r="B12" s="2" t="s">
        <v>460</v>
      </c>
    </row>
    <row r="14" spans="1:13" ht="17.399999999999999" x14ac:dyDescent="0.3">
      <c r="B14" s="231" t="s">
        <v>461</v>
      </c>
    </row>
    <row r="15" spans="1:13" x14ac:dyDescent="0.3">
      <c r="B15" s="2" t="s">
        <v>462</v>
      </c>
    </row>
  </sheetData>
  <mergeCells count="2">
    <mergeCell ref="C3:M3"/>
    <mergeCell ref="B1:M1"/>
  </mergeCells>
  <hyperlinks>
    <hyperlink ref="B11" r:id="rId1" display="https://www.ons.gov.uk/peoplepopulationandcommunity/personalandhouseholdfinances/expenditure/bulletins/familyspendingintheuk/april2020tomarch2021/relateddata" xr:uid="{3432D19F-1CFF-4E77-A994-914225054CCA}"/>
    <hyperlink ref="A1" location="Contents!A1" display="BACK TO CONTENTS " xr:uid="{9CB6355F-10B6-473F-90B2-5F3AD4AEBCBF}"/>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E86A-C4D8-482C-B178-7CCD80F4C737}">
  <dimension ref="A1:L17"/>
  <sheetViews>
    <sheetView topLeftCell="A7" workbookViewId="0">
      <selection activeCell="D13" sqref="D13"/>
    </sheetView>
  </sheetViews>
  <sheetFormatPr defaultRowHeight="14.4" x14ac:dyDescent="0.3"/>
  <cols>
    <col min="1" max="1" width="19" customWidth="1"/>
    <col min="2" max="2" width="49.77734375" customWidth="1"/>
    <col min="3" max="3" width="24.44140625" customWidth="1"/>
    <col min="4" max="4" width="30.5546875" customWidth="1"/>
    <col min="5" max="5" width="36.88671875" customWidth="1"/>
  </cols>
  <sheetData>
    <row r="1" spans="1:12" ht="16.8" thickTop="1" thickBot="1" x14ac:dyDescent="0.35">
      <c r="A1" s="1" t="s">
        <v>497</v>
      </c>
      <c r="B1" s="309" t="s">
        <v>463</v>
      </c>
      <c r="C1" s="310"/>
      <c r="D1" s="310"/>
      <c r="E1" s="311"/>
    </row>
    <row r="2" spans="1:12" ht="16.2" thickTop="1" x14ac:dyDescent="0.3">
      <c r="F2" s="2"/>
      <c r="G2" s="2"/>
      <c r="H2" s="2"/>
      <c r="I2" s="2"/>
      <c r="J2" s="2"/>
      <c r="K2" s="2"/>
      <c r="L2" s="2"/>
    </row>
    <row r="3" spans="1:12" ht="15.6" x14ac:dyDescent="0.3">
      <c r="B3" s="45" t="s">
        <v>464</v>
      </c>
      <c r="C3" s="128" t="s">
        <v>465</v>
      </c>
      <c r="D3" s="128" t="s">
        <v>466</v>
      </c>
      <c r="E3" s="128" t="s">
        <v>467</v>
      </c>
    </row>
    <row r="4" spans="1:12" ht="15.6" x14ac:dyDescent="0.3">
      <c r="B4" s="45" t="s">
        <v>464</v>
      </c>
      <c r="C4" s="128" t="s">
        <v>465</v>
      </c>
      <c r="D4" s="128" t="s">
        <v>468</v>
      </c>
      <c r="E4" s="128" t="s">
        <v>469</v>
      </c>
    </row>
    <row r="5" spans="1:12" ht="15.6" x14ac:dyDescent="0.3">
      <c r="B5" s="46" t="s">
        <v>470</v>
      </c>
      <c r="C5" s="48" t="s">
        <v>471</v>
      </c>
      <c r="D5" s="232">
        <v>3.5000000000000003E-2</v>
      </c>
      <c r="E5" s="233">
        <v>3.1E-2</v>
      </c>
    </row>
    <row r="6" spans="1:12" ht="15.6" x14ac:dyDescent="0.3">
      <c r="B6" s="46" t="s">
        <v>472</v>
      </c>
      <c r="C6" s="48" t="s">
        <v>473</v>
      </c>
      <c r="D6" s="232">
        <v>3.3000000000000002E-2</v>
      </c>
      <c r="E6" s="233">
        <v>2.4E-2</v>
      </c>
    </row>
    <row r="7" spans="1:12" ht="15.6" x14ac:dyDescent="0.3">
      <c r="B7" s="46" t="s">
        <v>474</v>
      </c>
      <c r="C7" s="48" t="s">
        <v>475</v>
      </c>
      <c r="D7" s="232">
        <v>0.06</v>
      </c>
      <c r="E7" s="233">
        <v>2.1000000000000001E-2</v>
      </c>
    </row>
    <row r="8" spans="1:12" ht="15.6" x14ac:dyDescent="0.3">
      <c r="B8" s="46" t="s">
        <v>476</v>
      </c>
      <c r="C8" s="48" t="s">
        <v>477</v>
      </c>
      <c r="D8" s="232">
        <v>1.0999999999999999E-2</v>
      </c>
      <c r="E8" s="233">
        <v>1.9E-2</v>
      </c>
    </row>
    <row r="9" spans="1:12" ht="15.6" x14ac:dyDescent="0.3">
      <c r="B9" s="46" t="s">
        <v>478</v>
      </c>
      <c r="C9" s="48" t="s">
        <v>479</v>
      </c>
      <c r="D9" s="232">
        <v>1.6E-2</v>
      </c>
      <c r="E9" s="233">
        <v>1.9E-2</v>
      </c>
    </row>
    <row r="10" spans="1:12" ht="15.6" x14ac:dyDescent="0.3">
      <c r="B10" s="84" t="s">
        <v>480</v>
      </c>
      <c r="C10" s="139" t="s">
        <v>481</v>
      </c>
      <c r="D10" s="234">
        <v>4.2999999999999997E-2</v>
      </c>
      <c r="E10" s="235">
        <v>1.9E-2</v>
      </c>
    </row>
    <row r="12" spans="1:12" ht="15.6" x14ac:dyDescent="0.3">
      <c r="A12" s="2"/>
      <c r="B12" s="2" t="s">
        <v>482</v>
      </c>
    </row>
    <row r="13" spans="1:12" ht="15.6" x14ac:dyDescent="0.3">
      <c r="A13" s="2"/>
      <c r="B13" s="109" t="s">
        <v>483</v>
      </c>
    </row>
    <row r="14" spans="1:12" ht="15.6" x14ac:dyDescent="0.3">
      <c r="A14" s="2"/>
      <c r="B14" s="2" t="s">
        <v>485</v>
      </c>
    </row>
    <row r="15" spans="1:12" ht="15.6" x14ac:dyDescent="0.3">
      <c r="A15" s="2"/>
      <c r="B15" s="109" t="s">
        <v>484</v>
      </c>
    </row>
    <row r="16" spans="1:12" ht="31.05" customHeight="1" x14ac:dyDescent="0.3">
      <c r="A16" s="2"/>
      <c r="B16" s="312" t="s">
        <v>486</v>
      </c>
      <c r="C16" s="312"/>
      <c r="D16" s="312"/>
      <c r="E16" s="312"/>
    </row>
    <row r="17" spans="2:2" ht="15.6" x14ac:dyDescent="0.3">
      <c r="B17" s="109" t="s">
        <v>487</v>
      </c>
    </row>
  </sheetData>
  <mergeCells count="2">
    <mergeCell ref="B1:E1"/>
    <mergeCell ref="B16:E16"/>
  </mergeCells>
  <hyperlinks>
    <hyperlink ref="B13" r:id="rId1" display="https://www.ons.gov.uk/economy/grossdomesticproductgdp/timeseries/ihyp/qna" xr:uid="{366C3CD6-0AE4-4A42-B828-EEC5740655B7}"/>
    <hyperlink ref="B15" r:id="rId2" display="https://foundationaleconomycom.files.wordpress.com/2020/08/when-systems-fail-uk-acute-hospitals-and-public-health-after-covid-19.pdf" xr:uid="{6F0F2165-0E34-4655-AF82-971A106B6E99}"/>
    <hyperlink ref="B17" r:id="rId3" display="https://www.health.org.uk/news-and-comment/news/labour-pledges-a-step-change-in-nhs-funding-after-almost-a-decade-of-austerity" xr:uid="{5B78F91B-C034-4CD2-B35E-DBDE06B7CB20}"/>
    <hyperlink ref="A1" location="Contents!A1" display="BACK TO CONTENTS " xr:uid="{ACBAC6D5-FCA5-4929-8B1F-49FE6B4932A3}"/>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BE6-035E-44FB-B7EA-2B14BE283585}">
  <dimension ref="A1:M15"/>
  <sheetViews>
    <sheetView topLeftCell="A7" workbookViewId="0">
      <selection activeCell="F20" sqref="F20"/>
    </sheetView>
  </sheetViews>
  <sheetFormatPr defaultRowHeight="14.4" x14ac:dyDescent="0.3"/>
  <cols>
    <col min="1" max="1" width="18.5546875" customWidth="1"/>
    <col min="3" max="3" width="10.5546875" customWidth="1"/>
    <col min="4" max="4" width="12.77734375" customWidth="1"/>
    <col min="5" max="5" width="11.77734375" customWidth="1"/>
    <col min="6" max="6" width="12.6640625" customWidth="1"/>
    <col min="7" max="7" width="12.77734375" customWidth="1"/>
  </cols>
  <sheetData>
    <row r="1" spans="1:13" ht="16.8" thickTop="1" thickBot="1" x14ac:dyDescent="0.35">
      <c r="A1" s="1" t="s">
        <v>497</v>
      </c>
      <c r="B1" s="309" t="s">
        <v>521</v>
      </c>
      <c r="C1" s="310"/>
      <c r="D1" s="310"/>
      <c r="E1" s="310"/>
      <c r="F1" s="310"/>
      <c r="G1" s="310"/>
      <c r="H1" s="310"/>
      <c r="I1" s="310"/>
      <c r="J1" s="310"/>
      <c r="K1" s="310"/>
      <c r="L1" s="311"/>
      <c r="M1" s="2"/>
    </row>
    <row r="2" spans="1:13" ht="15" thickTop="1" x14ac:dyDescent="0.3"/>
    <row r="3" spans="1:13" ht="15.6" x14ac:dyDescent="0.3">
      <c r="B3" s="113"/>
      <c r="C3" s="124" t="s">
        <v>33</v>
      </c>
      <c r="D3" s="124" t="s">
        <v>34</v>
      </c>
      <c r="E3" s="124" t="s">
        <v>31</v>
      </c>
      <c r="F3" s="124" t="s">
        <v>32</v>
      </c>
      <c r="G3" s="125" t="s">
        <v>53</v>
      </c>
    </row>
    <row r="4" spans="1:13" ht="15.6" x14ac:dyDescent="0.3">
      <c r="B4" s="84"/>
      <c r="C4" s="94" t="s">
        <v>3</v>
      </c>
      <c r="D4" s="94" t="s">
        <v>3</v>
      </c>
      <c r="E4" s="94" t="s">
        <v>3</v>
      </c>
      <c r="F4" s="94" t="s">
        <v>3</v>
      </c>
      <c r="G4" s="129" t="s">
        <v>3</v>
      </c>
    </row>
    <row r="5" spans="1:13" ht="15.6" x14ac:dyDescent="0.3">
      <c r="B5" s="46">
        <v>2010</v>
      </c>
      <c r="C5" s="72">
        <v>0.50436511182984656</v>
      </c>
      <c r="D5" s="72">
        <v>0.55944387860995515</v>
      </c>
      <c r="E5" s="72">
        <v>0.72944044383044715</v>
      </c>
      <c r="F5" s="72">
        <v>0.62497796111320647</v>
      </c>
      <c r="G5" s="185">
        <v>0.86727455967542089</v>
      </c>
    </row>
    <row r="6" spans="1:13" ht="15.6" x14ac:dyDescent="0.3">
      <c r="B6" s="46">
        <v>2011</v>
      </c>
      <c r="C6" s="72">
        <v>0.50954212689088363</v>
      </c>
      <c r="D6" s="72">
        <v>0.56810247298714733</v>
      </c>
      <c r="E6" s="72">
        <v>0.72380059942241581</v>
      </c>
      <c r="F6" s="72">
        <v>0.6296144959083384</v>
      </c>
      <c r="G6" s="185">
        <v>0.87285943867103832</v>
      </c>
    </row>
    <row r="7" spans="1:13" ht="15.6" x14ac:dyDescent="0.3">
      <c r="B7" s="46">
        <v>2012</v>
      </c>
      <c r="C7" s="72">
        <v>0.51055237446559576</v>
      </c>
      <c r="D7" s="72">
        <v>0.57887479862643043</v>
      </c>
      <c r="E7" s="72">
        <v>0.7238056279166204</v>
      </c>
      <c r="F7" s="72">
        <v>0.63635227899396241</v>
      </c>
      <c r="G7" s="185">
        <v>0.89041647861680306</v>
      </c>
    </row>
    <row r="8" spans="1:13" ht="15.6" x14ac:dyDescent="0.3">
      <c r="B8" s="46">
        <v>2013</v>
      </c>
      <c r="C8" s="72">
        <v>0.50830943553522756</v>
      </c>
      <c r="D8" s="72">
        <v>0.58601155246244063</v>
      </c>
      <c r="E8" s="72">
        <v>0.71871469532640064</v>
      </c>
      <c r="F8" s="72">
        <v>0.64515553333400155</v>
      </c>
      <c r="G8" s="185">
        <v>0.89935600982798902</v>
      </c>
    </row>
    <row r="9" spans="1:13" ht="15.6" x14ac:dyDescent="0.3">
      <c r="B9" s="46">
        <v>2014</v>
      </c>
      <c r="C9" s="72">
        <v>0.51073740701909209</v>
      </c>
      <c r="D9" s="72">
        <v>0.5983742032757795</v>
      </c>
      <c r="E9" s="72">
        <v>0.71891118746445748</v>
      </c>
      <c r="F9" s="72">
        <v>0.6579238113318393</v>
      </c>
      <c r="G9" s="185">
        <v>0.90908278709822654</v>
      </c>
    </row>
    <row r="10" spans="1:13" ht="15.6" x14ac:dyDescent="0.3">
      <c r="B10" s="46">
        <v>2015</v>
      </c>
      <c r="C10" s="72">
        <v>0.51267526313573009</v>
      </c>
      <c r="D10" s="72">
        <v>0.60376145591133312</v>
      </c>
      <c r="E10" s="72">
        <v>0.71351387211362571</v>
      </c>
      <c r="F10" s="72">
        <v>0.65921161570816722</v>
      </c>
      <c r="G10" s="185">
        <v>0.94544170464357558</v>
      </c>
    </row>
    <row r="11" spans="1:13" ht="15.6" x14ac:dyDescent="0.3">
      <c r="B11" s="46">
        <v>2016</v>
      </c>
      <c r="C11" s="72">
        <v>0.59710190955371256</v>
      </c>
      <c r="D11" s="72">
        <v>0.61265860771777914</v>
      </c>
      <c r="E11" s="72">
        <v>0.70754447028532907</v>
      </c>
      <c r="F11" s="72">
        <v>0.6753002988281348</v>
      </c>
      <c r="G11" s="185">
        <v>0.95406969472124292</v>
      </c>
    </row>
    <row r="12" spans="1:13" ht="15.6" x14ac:dyDescent="0.3">
      <c r="B12" s="84">
        <v>2017</v>
      </c>
      <c r="C12" s="237">
        <v>0.59809832689239351</v>
      </c>
      <c r="D12" s="237">
        <v>0.61228373564943306</v>
      </c>
      <c r="E12" s="237">
        <v>0.70117412714302207</v>
      </c>
      <c r="F12" s="237">
        <v>0.67420785383790682</v>
      </c>
      <c r="G12" s="186">
        <v>0.93618957119351509</v>
      </c>
    </row>
    <row r="14" spans="1:13" ht="15.6" x14ac:dyDescent="0.3">
      <c r="B14" s="2" t="s">
        <v>522</v>
      </c>
    </row>
    <row r="15" spans="1:13" ht="15.6" x14ac:dyDescent="0.3">
      <c r="B15" s="109" t="s">
        <v>484</v>
      </c>
    </row>
  </sheetData>
  <mergeCells count="1">
    <mergeCell ref="B1:L1"/>
  </mergeCells>
  <hyperlinks>
    <hyperlink ref="B15" r:id="rId1" display="https://foundationaleconomycom.files.wordpress.com/2020/08/when-systems-fail-uk-acute-hospitals-and-public-health-after-covid-19.pdf" xr:uid="{660AD83C-3B40-4939-AC41-03DB96228570}"/>
    <hyperlink ref="A1" location="Contents!A1" display="BACK TO CONTENTS " xr:uid="{9B857CDD-49ED-4D3E-B2A0-EA649D54D1F7}"/>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B17C4-E25E-4926-9568-A626D6C751C7}">
  <dimension ref="A1:F13"/>
  <sheetViews>
    <sheetView topLeftCell="A4" workbookViewId="0">
      <selection activeCell="B12" sqref="B12"/>
    </sheetView>
  </sheetViews>
  <sheetFormatPr defaultColWidth="8.77734375" defaultRowHeight="15.6" x14ac:dyDescent="0.3"/>
  <cols>
    <col min="1" max="1" width="19.33203125" style="2" customWidth="1"/>
    <col min="2" max="2" width="92.21875" style="2" customWidth="1"/>
    <col min="3" max="3" width="17.21875" style="2" customWidth="1"/>
    <col min="4" max="4" width="19" style="2" customWidth="1"/>
    <col min="5" max="5" width="23.6640625" style="2" customWidth="1"/>
    <col min="6" max="6" width="25" style="2" customWidth="1"/>
    <col min="7" max="16384" width="8.77734375" style="2"/>
  </cols>
  <sheetData>
    <row r="1" spans="1:6" ht="16.8" thickTop="1" thickBot="1" x14ac:dyDescent="0.35">
      <c r="A1" s="1" t="s">
        <v>497</v>
      </c>
      <c r="B1" s="309" t="s">
        <v>525</v>
      </c>
      <c r="C1" s="310"/>
      <c r="D1" s="310"/>
      <c r="E1" s="310"/>
      <c r="F1" s="311"/>
    </row>
    <row r="2" spans="1:6" ht="16.8" thickTop="1" thickBot="1" x14ac:dyDescent="0.35"/>
    <row r="3" spans="1:6" x14ac:dyDescent="0.3">
      <c r="B3" s="238"/>
      <c r="C3" s="337" t="s">
        <v>526</v>
      </c>
      <c r="D3" s="338"/>
      <c r="E3" s="337" t="s">
        <v>527</v>
      </c>
      <c r="F3" s="338"/>
    </row>
    <row r="4" spans="1:6" ht="16.2" thickBot="1" x14ac:dyDescent="0.35">
      <c r="B4" s="239"/>
      <c r="C4" s="240" t="s">
        <v>528</v>
      </c>
      <c r="D4" s="240" t="s">
        <v>529</v>
      </c>
      <c r="E4" s="240" t="s">
        <v>528</v>
      </c>
      <c r="F4" s="240" t="s">
        <v>529</v>
      </c>
    </row>
    <row r="5" spans="1:6" ht="16.8" thickTop="1" thickBot="1" x14ac:dyDescent="0.35">
      <c r="B5" s="247" t="s">
        <v>530</v>
      </c>
      <c r="C5" s="249">
        <v>8295.56</v>
      </c>
      <c r="D5" s="250">
        <v>10013.64</v>
      </c>
      <c r="E5" s="242">
        <v>20292.48</v>
      </c>
      <c r="F5" s="242">
        <v>21402.16</v>
      </c>
    </row>
    <row r="6" spans="1:6" ht="16.2" thickBot="1" x14ac:dyDescent="0.35">
      <c r="B6" s="2" t="s">
        <v>534</v>
      </c>
      <c r="C6" s="251">
        <v>11839.36</v>
      </c>
      <c r="D6" s="242">
        <v>13550.16</v>
      </c>
      <c r="E6" s="242">
        <v>32078.12</v>
      </c>
      <c r="F6" s="242">
        <v>34378.080000000002</v>
      </c>
    </row>
    <row r="7" spans="1:6" ht="16.2" thickBot="1" x14ac:dyDescent="0.35">
      <c r="B7" s="248" t="s">
        <v>531</v>
      </c>
      <c r="C7" s="252">
        <v>3543.8</v>
      </c>
      <c r="D7" s="243">
        <v>3536.52</v>
      </c>
      <c r="E7" s="243">
        <v>11785.64</v>
      </c>
      <c r="F7" s="243">
        <v>12975.92</v>
      </c>
    </row>
    <row r="8" spans="1:6" ht="16.2" thickBot="1" x14ac:dyDescent="0.35">
      <c r="B8" s="248" t="s">
        <v>532</v>
      </c>
      <c r="C8" s="253">
        <v>0.43</v>
      </c>
      <c r="D8" s="244">
        <v>0.43</v>
      </c>
      <c r="E8" s="244">
        <v>0.57999999999999996</v>
      </c>
      <c r="F8" s="244">
        <v>0.61</v>
      </c>
    </row>
    <row r="10" spans="1:6" x14ac:dyDescent="0.3">
      <c r="B10" s="2" t="s">
        <v>535</v>
      </c>
    </row>
    <row r="11" spans="1:6" x14ac:dyDescent="0.3">
      <c r="B11" s="109" t="s">
        <v>537</v>
      </c>
    </row>
    <row r="12" spans="1:6" x14ac:dyDescent="0.3">
      <c r="B12" s="246" t="s">
        <v>536</v>
      </c>
    </row>
    <row r="13" spans="1:6" ht="17.399999999999999" x14ac:dyDescent="0.3">
      <c r="B13" s="245" t="s">
        <v>533</v>
      </c>
    </row>
  </sheetData>
  <mergeCells count="3">
    <mergeCell ref="C3:D3"/>
    <mergeCell ref="E3:F3"/>
    <mergeCell ref="B1:F1"/>
  </mergeCells>
  <hyperlinks>
    <hyperlink ref="B11" r:id="rId1" display="https://benefits-calculator.turn2us.org.uk/" xr:uid="{873CA5D2-19E4-4D0A-9019-E9F59105D9C8}"/>
    <hyperlink ref="A1" location="Contents!A1" display="BACK TO CONTENTS " xr:uid="{3DC0B844-B2F3-4E68-AFDF-53A1DA7E3584}"/>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1557-1ACC-43AA-8A53-131117D674A3}">
  <dimension ref="A1:F19"/>
  <sheetViews>
    <sheetView topLeftCell="A10" workbookViewId="0">
      <selection activeCell="F11" sqref="F11"/>
    </sheetView>
  </sheetViews>
  <sheetFormatPr defaultColWidth="8.77734375" defaultRowHeight="15.6" x14ac:dyDescent="0.3"/>
  <cols>
    <col min="1" max="1" width="18.21875" style="2" customWidth="1"/>
    <col min="2" max="2" width="27.44140625" style="2" customWidth="1"/>
    <col min="3" max="3" width="18.88671875" style="2" customWidth="1"/>
    <col min="4" max="4" width="21.44140625" style="2" customWidth="1"/>
    <col min="5" max="5" width="19.5546875" style="2" customWidth="1"/>
    <col min="6" max="6" width="26.88671875" style="2" customWidth="1"/>
    <col min="7" max="16384" width="8.77734375" style="2"/>
  </cols>
  <sheetData>
    <row r="1" spans="1:6" ht="16.2" thickTop="1" x14ac:dyDescent="0.3">
      <c r="A1" s="1" t="s">
        <v>497</v>
      </c>
      <c r="B1" s="343" t="s">
        <v>538</v>
      </c>
      <c r="C1" s="344"/>
      <c r="D1" s="344"/>
      <c r="E1" s="344"/>
      <c r="F1" s="345"/>
    </row>
    <row r="2" spans="1:6" ht="16.2" thickBot="1" x14ac:dyDescent="0.35">
      <c r="B2" s="322" t="s">
        <v>539</v>
      </c>
      <c r="C2" s="323"/>
      <c r="D2" s="323"/>
      <c r="E2" s="323"/>
      <c r="F2" s="324"/>
    </row>
    <row r="3" spans="1:6" ht="16.2" thickTop="1" x14ac:dyDescent="0.3"/>
    <row r="4" spans="1:6" ht="16.2" thickBot="1" x14ac:dyDescent="0.35"/>
    <row r="5" spans="1:6" ht="31.95" customHeight="1" thickBot="1" x14ac:dyDescent="0.35">
      <c r="B5" s="254"/>
      <c r="C5" s="339" t="s">
        <v>540</v>
      </c>
      <c r="D5" s="340"/>
      <c r="E5" s="339" t="s">
        <v>541</v>
      </c>
      <c r="F5" s="340"/>
    </row>
    <row r="6" spans="1:6" x14ac:dyDescent="0.3">
      <c r="B6" s="341"/>
      <c r="C6" s="23" t="s">
        <v>542</v>
      </c>
      <c r="D6" s="53" t="s">
        <v>543</v>
      </c>
      <c r="E6" s="255" t="s">
        <v>528</v>
      </c>
      <c r="F6" s="256" t="s">
        <v>529</v>
      </c>
    </row>
    <row r="7" spans="1:6" ht="47.4" thickBot="1" x14ac:dyDescent="0.35">
      <c r="B7" s="342"/>
      <c r="C7" s="240" t="s">
        <v>544</v>
      </c>
      <c r="D7" s="240" t="s">
        <v>545</v>
      </c>
      <c r="E7" s="240" t="s">
        <v>546</v>
      </c>
      <c r="F7" s="240" t="s">
        <v>547</v>
      </c>
    </row>
    <row r="8" spans="1:6" ht="16.8" thickTop="1" thickBot="1" x14ac:dyDescent="0.35">
      <c r="B8" s="241" t="s">
        <v>548</v>
      </c>
      <c r="C8" s="257">
        <v>2.8000000000000001E-2</v>
      </c>
      <c r="D8" s="257">
        <v>2.4E-2</v>
      </c>
      <c r="E8" s="257">
        <v>3.5999999999999997E-2</v>
      </c>
      <c r="F8" s="257">
        <v>3.4000000000000002E-2</v>
      </c>
    </row>
    <row r="9" spans="1:6" ht="16.2" thickBot="1" x14ac:dyDescent="0.35">
      <c r="B9" s="241" t="s">
        <v>549</v>
      </c>
      <c r="C9" s="257">
        <v>8.2000000000000003E-2</v>
      </c>
      <c r="D9" s="257">
        <v>7.0999999999999994E-2</v>
      </c>
      <c r="E9" s="257">
        <v>7.1999999999999995E-2</v>
      </c>
      <c r="F9" s="257">
        <v>6.7000000000000004E-2</v>
      </c>
    </row>
    <row r="10" spans="1:6" ht="16.2" thickBot="1" x14ac:dyDescent="0.35">
      <c r="B10" s="241" t="s">
        <v>550</v>
      </c>
      <c r="C10" s="257">
        <v>0.14199999999999999</v>
      </c>
      <c r="D10" s="257">
        <v>0.124</v>
      </c>
      <c r="E10" s="257">
        <v>0.108</v>
      </c>
      <c r="F10" s="257">
        <v>0.10100000000000001</v>
      </c>
    </row>
    <row r="11" spans="1:6" ht="16.2" thickBot="1" x14ac:dyDescent="0.35">
      <c r="B11" s="241" t="s">
        <v>551</v>
      </c>
      <c r="C11" s="257">
        <v>0.17100000000000001</v>
      </c>
      <c r="D11" s="257">
        <v>0.15</v>
      </c>
      <c r="E11" s="257">
        <v>0.14399999999999999</v>
      </c>
      <c r="F11" s="257">
        <v>0.13400000000000001</v>
      </c>
    </row>
    <row r="12" spans="1:6" ht="16.2" thickBot="1" x14ac:dyDescent="0.35">
      <c r="B12" s="241" t="s">
        <v>552</v>
      </c>
      <c r="C12" s="257">
        <v>0.25600000000000001</v>
      </c>
      <c r="D12" s="257">
        <v>0.19</v>
      </c>
      <c r="E12" s="257">
        <v>0.20200000000000001</v>
      </c>
      <c r="F12" s="257">
        <v>0.16800000000000001</v>
      </c>
    </row>
    <row r="15" spans="1:6" x14ac:dyDescent="0.3">
      <c r="B15" s="112" t="s">
        <v>553</v>
      </c>
    </row>
    <row r="16" spans="1:6" x14ac:dyDescent="0.3">
      <c r="B16" s="258" t="s">
        <v>554</v>
      </c>
    </row>
    <row r="17" spans="2:2" ht="17.399999999999999" x14ac:dyDescent="0.3">
      <c r="B17" s="245" t="s">
        <v>555</v>
      </c>
    </row>
    <row r="18" spans="2:2" ht="17.399999999999999" x14ac:dyDescent="0.3">
      <c r="B18" s="245" t="s">
        <v>556</v>
      </c>
    </row>
    <row r="19" spans="2:2" ht="17.399999999999999" x14ac:dyDescent="0.3">
      <c r="B19" s="259" t="s">
        <v>557</v>
      </c>
    </row>
  </sheetData>
  <mergeCells count="5">
    <mergeCell ref="C5:D5"/>
    <mergeCell ref="E5:F5"/>
    <mergeCell ref="B6:B7"/>
    <mergeCell ref="B1:F1"/>
    <mergeCell ref="B2:F2"/>
  </mergeCells>
  <hyperlinks>
    <hyperlink ref="B15" r:id="rId1" display="https://www.turn2us.org.uk/" xr:uid="{6A00680B-9CD9-426E-B234-D35BBB16514B}"/>
    <hyperlink ref="A1" location="Contents!A1" display="BACK TO CONTENTS " xr:uid="{6EB456A6-8783-4957-B392-CD7912CD4E39}"/>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094E6-EF7B-401C-BBAC-4CE1E56CF973}">
  <dimension ref="A1:F17"/>
  <sheetViews>
    <sheetView topLeftCell="A10" workbookViewId="0">
      <selection activeCell="B17" sqref="B17"/>
    </sheetView>
  </sheetViews>
  <sheetFormatPr defaultColWidth="8.77734375" defaultRowHeight="15.6" x14ac:dyDescent="0.3"/>
  <cols>
    <col min="1" max="1" width="19.88671875" style="2" customWidth="1"/>
    <col min="2" max="2" width="51.21875" style="2" customWidth="1"/>
    <col min="3" max="3" width="19.44140625" style="2" customWidth="1"/>
    <col min="4" max="4" width="20.77734375" style="2" customWidth="1"/>
    <col min="5" max="5" width="92.21875" style="2" customWidth="1"/>
    <col min="6" max="16384" width="8.77734375" style="2"/>
  </cols>
  <sheetData>
    <row r="1" spans="1:6" ht="16.8" thickTop="1" thickBot="1" x14ac:dyDescent="0.35">
      <c r="A1" s="109" t="s">
        <v>497</v>
      </c>
      <c r="B1" s="309" t="s">
        <v>558</v>
      </c>
      <c r="C1" s="310"/>
      <c r="D1" s="310"/>
      <c r="E1" s="310"/>
      <c r="F1" s="311"/>
    </row>
    <row r="2" spans="1:6" ht="16.8" thickTop="1" thickBot="1" x14ac:dyDescent="0.35"/>
    <row r="3" spans="1:6" x14ac:dyDescent="0.3">
      <c r="B3" s="49"/>
      <c r="C3" s="260"/>
      <c r="D3" s="260"/>
      <c r="E3" s="261"/>
    </row>
    <row r="4" spans="1:6" ht="16.2" thickBot="1" x14ac:dyDescent="0.35">
      <c r="B4" s="21" t="s">
        <v>559</v>
      </c>
      <c r="C4" s="26" t="s">
        <v>560</v>
      </c>
      <c r="D4" s="26" t="s">
        <v>561</v>
      </c>
      <c r="E4" s="22" t="s">
        <v>562</v>
      </c>
    </row>
    <row r="5" spans="1:6" ht="31.2" x14ac:dyDescent="0.3">
      <c r="B5" s="7" t="s">
        <v>563</v>
      </c>
      <c r="C5" s="263">
        <v>1200</v>
      </c>
      <c r="D5" s="264" t="s">
        <v>564</v>
      </c>
      <c r="E5" s="265" t="s">
        <v>565</v>
      </c>
    </row>
    <row r="6" spans="1:6" x14ac:dyDescent="0.3">
      <c r="B6" s="7" t="s">
        <v>566</v>
      </c>
      <c r="C6" s="263">
        <v>500</v>
      </c>
      <c r="D6" s="264" t="s">
        <v>564</v>
      </c>
      <c r="E6" s="51" t="s">
        <v>567</v>
      </c>
    </row>
    <row r="7" spans="1:6" ht="31.2" x14ac:dyDescent="0.3">
      <c r="B7" s="7" t="s">
        <v>568</v>
      </c>
      <c r="C7" s="263">
        <v>130</v>
      </c>
      <c r="D7" s="264" t="s">
        <v>564</v>
      </c>
      <c r="E7" s="265" t="s">
        <v>569</v>
      </c>
    </row>
    <row r="8" spans="1:6" x14ac:dyDescent="0.3">
      <c r="B8" s="7" t="s">
        <v>570</v>
      </c>
      <c r="C8" s="263">
        <v>200</v>
      </c>
      <c r="D8" s="264" t="s">
        <v>564</v>
      </c>
      <c r="E8" s="51" t="s">
        <v>571</v>
      </c>
    </row>
    <row r="9" spans="1:6" x14ac:dyDescent="0.3">
      <c r="B9" s="7"/>
      <c r="C9" s="58"/>
      <c r="D9" s="58"/>
      <c r="E9" s="51"/>
    </row>
    <row r="10" spans="1:6" x14ac:dyDescent="0.3">
      <c r="B10" s="7" t="s">
        <v>572</v>
      </c>
      <c r="C10" s="263">
        <f>SUM(C5:C8)</f>
        <v>2030</v>
      </c>
      <c r="D10" s="58"/>
      <c r="E10" s="51"/>
    </row>
    <row r="11" spans="1:6" x14ac:dyDescent="0.3">
      <c r="B11" s="7"/>
      <c r="C11" s="58"/>
      <c r="D11" s="58"/>
      <c r="E11" s="51"/>
    </row>
    <row r="12" spans="1:6" ht="31.8" thickBot="1" x14ac:dyDescent="0.35">
      <c r="B12" s="266" t="s">
        <v>574</v>
      </c>
      <c r="C12" s="267">
        <v>0.11</v>
      </c>
      <c r="D12" s="262"/>
      <c r="E12" s="268" t="s">
        <v>573</v>
      </c>
    </row>
    <row r="15" spans="1:6" x14ac:dyDescent="0.3">
      <c r="B15" s="2" t="s">
        <v>575</v>
      </c>
    </row>
    <row r="16" spans="1:6" x14ac:dyDescent="0.3">
      <c r="B16" s="109" t="s">
        <v>576</v>
      </c>
    </row>
    <row r="17" spans="2:2" x14ac:dyDescent="0.3">
      <c r="B17" s="2" t="s">
        <v>577</v>
      </c>
    </row>
  </sheetData>
  <mergeCells count="1">
    <mergeCell ref="B1:F1"/>
  </mergeCells>
  <hyperlinks>
    <hyperlink ref="A1" location="Contents!A1" display="BACK TO CONTENTS " xr:uid="{59870321-748D-4319-9AE0-C8CEEC984A63}"/>
    <hyperlink ref="B16" r:id="rId1" display="https://www.rac.co.uk/drive/advice/fuel-watch/" xr:uid="{BDA78D75-6B90-4E58-B8D4-66906FFCF3A6}"/>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4BACE-AF74-4D06-A645-9DBD7B1EC831}">
  <dimension ref="A1:F19"/>
  <sheetViews>
    <sheetView topLeftCell="A13" workbookViewId="0">
      <selection activeCell="B1" sqref="B1:F1"/>
    </sheetView>
  </sheetViews>
  <sheetFormatPr defaultRowHeight="14.4" x14ac:dyDescent="0.3"/>
  <cols>
    <col min="1" max="1" width="20.33203125" customWidth="1"/>
    <col min="2" max="2" width="19.21875" customWidth="1"/>
    <col min="3" max="3" width="16.33203125" customWidth="1"/>
    <col min="4" max="4" width="14.77734375" customWidth="1"/>
    <col min="5" max="5" width="16.21875" customWidth="1"/>
    <col min="6" max="6" width="25.21875" customWidth="1"/>
  </cols>
  <sheetData>
    <row r="1" spans="1:6" ht="16.8" thickTop="1" thickBot="1" x14ac:dyDescent="0.35">
      <c r="A1" s="109" t="s">
        <v>497</v>
      </c>
      <c r="B1" s="309" t="s">
        <v>584</v>
      </c>
      <c r="C1" s="310"/>
      <c r="D1" s="310"/>
      <c r="E1" s="310"/>
      <c r="F1" s="311"/>
    </row>
    <row r="2" spans="1:6" ht="15" thickTop="1" x14ac:dyDescent="0.3"/>
    <row r="3" spans="1:6" ht="31.2" x14ac:dyDescent="0.3">
      <c r="B3" s="113"/>
      <c r="C3" s="269" t="s">
        <v>585</v>
      </c>
      <c r="D3" s="269" t="s">
        <v>586</v>
      </c>
      <c r="E3" s="269" t="s">
        <v>587</v>
      </c>
      <c r="F3" s="270" t="s">
        <v>588</v>
      </c>
    </row>
    <row r="4" spans="1:6" ht="15.6" x14ac:dyDescent="0.3">
      <c r="B4" s="84"/>
      <c r="C4" s="271" t="s">
        <v>3</v>
      </c>
      <c r="D4" s="271" t="s">
        <v>3</v>
      </c>
      <c r="E4" s="271" t="s">
        <v>3</v>
      </c>
      <c r="F4" s="272" t="s">
        <v>3</v>
      </c>
    </row>
    <row r="5" spans="1:6" ht="15.6" x14ac:dyDescent="0.3">
      <c r="B5" s="46" t="s">
        <v>589</v>
      </c>
      <c r="C5" s="273">
        <v>0.33</v>
      </c>
      <c r="D5" s="273">
        <v>0.02</v>
      </c>
      <c r="E5" s="273">
        <v>0</v>
      </c>
      <c r="F5" s="274">
        <v>0.35</v>
      </c>
    </row>
    <row r="6" spans="1:6" ht="15.6" x14ac:dyDescent="0.3">
      <c r="B6" s="46" t="s">
        <v>590</v>
      </c>
      <c r="C6" s="273">
        <v>0.47</v>
      </c>
      <c r="D6" s="273">
        <v>0.06</v>
      </c>
      <c r="E6" s="273">
        <v>0</v>
      </c>
      <c r="F6" s="275">
        <v>0.54</v>
      </c>
    </row>
    <row r="7" spans="1:6" ht="15.6" x14ac:dyDescent="0.3">
      <c r="B7" s="46" t="s">
        <v>591</v>
      </c>
      <c r="C7" s="273">
        <v>0.57999999999999996</v>
      </c>
      <c r="D7" s="273">
        <v>0.12</v>
      </c>
      <c r="E7" s="273">
        <v>0</v>
      </c>
      <c r="F7" s="275">
        <v>0.71</v>
      </c>
    </row>
    <row r="8" spans="1:6" ht="15.6" x14ac:dyDescent="0.3">
      <c r="B8" s="46" t="s">
        <v>592</v>
      </c>
      <c r="C8" s="273">
        <v>0.57999999999999996</v>
      </c>
      <c r="D8" s="273">
        <v>0.19</v>
      </c>
      <c r="E8" s="273">
        <v>0.02</v>
      </c>
      <c r="F8" s="275">
        <v>0.8</v>
      </c>
    </row>
    <row r="9" spans="1:6" ht="15.6" x14ac:dyDescent="0.3">
      <c r="B9" s="46" t="s">
        <v>593</v>
      </c>
      <c r="C9" s="273">
        <v>0.57999999999999996</v>
      </c>
      <c r="D9" s="273">
        <v>0.21</v>
      </c>
      <c r="E9" s="273">
        <v>0.04</v>
      </c>
      <c r="F9" s="275">
        <v>0.83</v>
      </c>
    </row>
    <row r="10" spans="1:6" ht="15.6" x14ac:dyDescent="0.3">
      <c r="B10" s="46" t="s">
        <v>594</v>
      </c>
      <c r="C10" s="273">
        <v>0.51</v>
      </c>
      <c r="D10" s="273">
        <v>0.3</v>
      </c>
      <c r="E10" s="273">
        <v>0.04</v>
      </c>
      <c r="F10" s="275">
        <v>0.85</v>
      </c>
    </row>
    <row r="11" spans="1:6" ht="15.6" x14ac:dyDescent="0.3">
      <c r="B11" s="46" t="s">
        <v>595</v>
      </c>
      <c r="C11" s="273">
        <v>0.42</v>
      </c>
      <c r="D11" s="273">
        <v>0.43</v>
      </c>
      <c r="E11" s="273">
        <v>0.06</v>
      </c>
      <c r="F11" s="275">
        <v>0.91</v>
      </c>
    </row>
    <row r="12" spans="1:6" ht="15.6" x14ac:dyDescent="0.3">
      <c r="B12" s="46" t="s">
        <v>596</v>
      </c>
      <c r="C12" s="273">
        <v>0.33</v>
      </c>
      <c r="D12" s="273">
        <v>0.48</v>
      </c>
      <c r="E12" s="273">
        <v>0.13</v>
      </c>
      <c r="F12" s="275">
        <v>0.94</v>
      </c>
    </row>
    <row r="13" spans="1:6" ht="15.6" x14ac:dyDescent="0.3">
      <c r="B13" s="46" t="s">
        <v>597</v>
      </c>
      <c r="C13" s="273">
        <v>0.27</v>
      </c>
      <c r="D13" s="273">
        <v>0.47</v>
      </c>
      <c r="E13" s="273">
        <v>0.19</v>
      </c>
      <c r="F13" s="275">
        <v>0.94</v>
      </c>
    </row>
    <row r="14" spans="1:6" ht="15.6" x14ac:dyDescent="0.3">
      <c r="B14" s="84" t="s">
        <v>598</v>
      </c>
      <c r="C14" s="276">
        <v>0.24</v>
      </c>
      <c r="D14" s="276">
        <v>0.43</v>
      </c>
      <c r="E14" s="276">
        <v>0.26</v>
      </c>
      <c r="F14" s="277">
        <v>0.93</v>
      </c>
    </row>
    <row r="15" spans="1:6" ht="15.6" x14ac:dyDescent="0.3">
      <c r="B15" s="84" t="s">
        <v>60</v>
      </c>
      <c r="C15" s="276">
        <v>0.42918600368324122</v>
      </c>
      <c r="D15" s="276">
        <v>0.2746998158379374</v>
      </c>
      <c r="E15" s="276">
        <v>7.2744014732965004E-2</v>
      </c>
      <c r="F15" s="278">
        <v>0.77662983425414367</v>
      </c>
    </row>
    <row r="17" spans="1:2" ht="15.6" x14ac:dyDescent="0.3">
      <c r="A17" s="2"/>
      <c r="B17" s="2" t="s">
        <v>599</v>
      </c>
    </row>
    <row r="18" spans="1:2" ht="15.6" x14ac:dyDescent="0.3">
      <c r="A18" s="2"/>
      <c r="B18" s="109" t="s">
        <v>601</v>
      </c>
    </row>
    <row r="19" spans="1:2" ht="15.6" x14ac:dyDescent="0.3">
      <c r="A19" s="2"/>
      <c r="B19" s="2" t="s">
        <v>600</v>
      </c>
    </row>
  </sheetData>
  <mergeCells count="1">
    <mergeCell ref="B1:F1"/>
  </mergeCells>
  <hyperlinks>
    <hyperlink ref="A1" location="Contents!A1" display="BACK TO CONTENTS " xr:uid="{8DE60EA8-8635-4641-AC32-07FE53B13210}"/>
    <hyperlink ref="B18" r:id="rId1" display="https://www.ons.gov.uk/peoplepopulationandcommunity/personalandhouseholdfinances/expenditure/datasets/percentageofhouseholdswithcarsbyincomegrouptenureandhouseholdcompositionuktablea47" xr:uid="{025FEC4C-7F67-4FF1-832C-CBAC2B210DF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77F64-5A42-47BC-9F81-DCFBD6378903}">
  <dimension ref="A1:I11"/>
  <sheetViews>
    <sheetView workbookViewId="0">
      <selection activeCell="H13" sqref="H13"/>
    </sheetView>
  </sheetViews>
  <sheetFormatPr defaultRowHeight="14.4" x14ac:dyDescent="0.3"/>
  <cols>
    <col min="1" max="1" width="19.88671875" customWidth="1"/>
    <col min="2" max="2" width="42.5546875" customWidth="1"/>
    <col min="3" max="3" width="21.21875" customWidth="1"/>
    <col min="5" max="5" width="15.6640625" customWidth="1"/>
    <col min="6" max="6" width="12.109375" customWidth="1"/>
    <col min="7" max="7" width="16.109375" customWidth="1"/>
    <col min="8" max="8" width="20" customWidth="1"/>
  </cols>
  <sheetData>
    <row r="1" spans="1:9" ht="16.2" thickTop="1" x14ac:dyDescent="0.3">
      <c r="A1" s="109" t="s">
        <v>497</v>
      </c>
      <c r="B1" s="343" t="s">
        <v>605</v>
      </c>
      <c r="C1" s="344"/>
      <c r="D1" s="344"/>
      <c r="E1" s="344"/>
      <c r="F1" s="344"/>
      <c r="G1" s="344"/>
      <c r="H1" s="344"/>
      <c r="I1" s="345"/>
    </row>
    <row r="2" spans="1:9" ht="16.2" thickBot="1" x14ac:dyDescent="0.35">
      <c r="B2" s="322" t="s">
        <v>606</v>
      </c>
      <c r="C2" s="323"/>
      <c r="D2" s="323"/>
      <c r="E2" s="323"/>
      <c r="F2" s="323"/>
      <c r="G2" s="323"/>
      <c r="H2" s="323"/>
      <c r="I2" s="324"/>
    </row>
    <row r="3" spans="1:9" ht="15" thickTop="1" x14ac:dyDescent="0.3"/>
    <row r="5" spans="1:9" ht="15.6" x14ac:dyDescent="0.3">
      <c r="B5" s="135"/>
      <c r="C5" s="325" t="s">
        <v>607</v>
      </c>
      <c r="D5" s="325"/>
      <c r="E5" s="325" t="s">
        <v>608</v>
      </c>
      <c r="F5" s="325"/>
      <c r="G5" s="325" t="s">
        <v>609</v>
      </c>
      <c r="H5" s="325"/>
    </row>
    <row r="6" spans="1:9" ht="15.6" x14ac:dyDescent="0.3">
      <c r="B6" s="279"/>
      <c r="C6" s="128" t="s">
        <v>610</v>
      </c>
      <c r="D6" s="128" t="s">
        <v>611</v>
      </c>
      <c r="E6" s="128" t="s">
        <v>610</v>
      </c>
      <c r="F6" s="128" t="s">
        <v>611</v>
      </c>
      <c r="G6" s="128" t="s">
        <v>610</v>
      </c>
      <c r="H6" s="128" t="s">
        <v>611</v>
      </c>
    </row>
    <row r="7" spans="1:9" ht="15.6" x14ac:dyDescent="0.3">
      <c r="B7" s="48" t="s">
        <v>612</v>
      </c>
      <c r="C7" s="118">
        <v>0.33</v>
      </c>
      <c r="D7" s="118">
        <v>0.67</v>
      </c>
      <c r="E7" s="118">
        <v>0.35</v>
      </c>
      <c r="F7" s="118">
        <v>0.65</v>
      </c>
      <c r="G7" s="118">
        <v>0.35</v>
      </c>
      <c r="H7" s="118">
        <v>0.65</v>
      </c>
    </row>
    <row r="8" spans="1:9" ht="15.6" x14ac:dyDescent="0.3">
      <c r="B8" s="139" t="s">
        <v>613</v>
      </c>
      <c r="C8" s="272">
        <v>0.76</v>
      </c>
      <c r="D8" s="272">
        <v>0.24</v>
      </c>
      <c r="E8" s="272">
        <v>0.8</v>
      </c>
      <c r="F8" s="272">
        <v>0.2</v>
      </c>
      <c r="G8" s="272">
        <v>0.81</v>
      </c>
      <c r="H8" s="272">
        <v>0.19</v>
      </c>
    </row>
    <row r="10" spans="1:9" ht="15.6" x14ac:dyDescent="0.3">
      <c r="B10" s="2" t="s">
        <v>614</v>
      </c>
    </row>
    <row r="11" spans="1:9" ht="15.6" x14ac:dyDescent="0.3">
      <c r="B11" s="109" t="s">
        <v>615</v>
      </c>
    </row>
  </sheetData>
  <mergeCells count="5">
    <mergeCell ref="C5:D5"/>
    <mergeCell ref="E5:F5"/>
    <mergeCell ref="G5:H5"/>
    <mergeCell ref="B1:I1"/>
    <mergeCell ref="B2:I2"/>
  </mergeCells>
  <hyperlinks>
    <hyperlink ref="A1" location="Contents!A1" display="BACK TO CONTENTS " xr:uid="{A40BC06D-20D7-473E-8773-E82303C57EE2}"/>
    <hyperlink ref="B11" r:id="rId1" xr:uid="{709B1E0A-2482-41FA-A400-9096C225C4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07AA-DAF7-42A4-85D4-25BB48E8E737}">
  <dimension ref="A1:F44"/>
  <sheetViews>
    <sheetView workbookViewId="0"/>
  </sheetViews>
  <sheetFormatPr defaultRowHeight="15.6" x14ac:dyDescent="0.3"/>
  <cols>
    <col min="1" max="1" width="20.77734375" customWidth="1"/>
    <col min="2" max="2" width="18.5546875" style="23" customWidth="1"/>
    <col min="3" max="3" width="27.44140625" style="2" customWidth="1"/>
    <col min="4" max="4" width="29.44140625" style="2" customWidth="1"/>
  </cols>
  <sheetData>
    <row r="1" spans="1:6" ht="16.8" thickTop="1" thickBot="1" x14ac:dyDescent="0.35">
      <c r="A1" s="1" t="s">
        <v>497</v>
      </c>
      <c r="B1" s="309" t="s">
        <v>11</v>
      </c>
      <c r="C1" s="310"/>
      <c r="D1" s="311"/>
      <c r="E1" s="17"/>
      <c r="F1" s="17"/>
    </row>
    <row r="2" spans="1:6" ht="16.8" thickTop="1" thickBot="1" x14ac:dyDescent="0.35"/>
    <row r="3" spans="1:6" ht="33.6" x14ac:dyDescent="0.3">
      <c r="B3" s="31"/>
      <c r="C3" s="25" t="s">
        <v>8</v>
      </c>
      <c r="D3" s="25" t="s">
        <v>9</v>
      </c>
    </row>
    <row r="4" spans="1:6" ht="16.2" thickBot="1" x14ac:dyDescent="0.35">
      <c r="B4" s="21"/>
      <c r="C4" s="26" t="s">
        <v>10</v>
      </c>
      <c r="D4" s="26" t="s">
        <v>10</v>
      </c>
    </row>
    <row r="5" spans="1:6" x14ac:dyDescent="0.3">
      <c r="B5" s="32">
        <v>1990</v>
      </c>
      <c r="C5" s="27">
        <v>0</v>
      </c>
      <c r="D5" s="27">
        <v>0</v>
      </c>
    </row>
    <row r="6" spans="1:6" x14ac:dyDescent="0.3">
      <c r="B6" s="32">
        <v>1991</v>
      </c>
      <c r="C6" s="27">
        <v>8.0707176739412212E-4</v>
      </c>
      <c r="D6" s="27">
        <v>1.4602835264159031E-2</v>
      </c>
    </row>
    <row r="7" spans="1:6" x14ac:dyDescent="0.3">
      <c r="B7" s="32">
        <v>1992</v>
      </c>
      <c r="C7" s="27">
        <v>-8.1917525779884315E-3</v>
      </c>
      <c r="D7" s="27">
        <v>3.5606040165830223E-2</v>
      </c>
    </row>
    <row r="8" spans="1:6" x14ac:dyDescent="0.3">
      <c r="B8" s="32">
        <v>1993</v>
      </c>
      <c r="C8" s="27">
        <v>2.2250352917498276E-3</v>
      </c>
      <c r="D8" s="27">
        <v>5.4331738448346399E-2</v>
      </c>
    </row>
    <row r="9" spans="1:6" x14ac:dyDescent="0.3">
      <c r="B9" s="32">
        <v>1994</v>
      </c>
      <c r="C9" s="27">
        <v>8.2658472899849178E-3</v>
      </c>
      <c r="D9" s="27">
        <v>8.9193683843032626E-2</v>
      </c>
    </row>
    <row r="10" spans="1:6" x14ac:dyDescent="0.3">
      <c r="B10" s="32">
        <v>1995</v>
      </c>
      <c r="C10" s="27">
        <v>2.8818062027385377E-2</v>
      </c>
      <c r="D10" s="27">
        <v>0.12285895058364639</v>
      </c>
    </row>
    <row r="11" spans="1:6" x14ac:dyDescent="0.3">
      <c r="B11" s="32">
        <v>1996</v>
      </c>
      <c r="C11" s="27">
        <v>5.8099231945418314E-2</v>
      </c>
      <c r="D11" s="27">
        <v>0.16351476555807712</v>
      </c>
    </row>
    <row r="12" spans="1:6" x14ac:dyDescent="0.3">
      <c r="B12" s="32">
        <v>1997</v>
      </c>
      <c r="C12" s="27">
        <v>6.3064403860295312E-2</v>
      </c>
      <c r="D12" s="27">
        <v>0.20894601336363453</v>
      </c>
    </row>
    <row r="13" spans="1:6" x14ac:dyDescent="0.3">
      <c r="B13" s="32">
        <v>1998</v>
      </c>
      <c r="C13" s="27">
        <v>5.6908379594669628E-2</v>
      </c>
      <c r="D13" s="27">
        <v>0.24272748046238826</v>
      </c>
    </row>
    <row r="14" spans="1:6" x14ac:dyDescent="0.3">
      <c r="B14" s="32">
        <v>1999</v>
      </c>
      <c r="C14" s="27">
        <v>6.9891604860232562E-2</v>
      </c>
      <c r="D14" s="27">
        <v>0.28651170570751017</v>
      </c>
    </row>
    <row r="15" spans="1:6" x14ac:dyDescent="0.3">
      <c r="B15" s="32">
        <v>2000</v>
      </c>
      <c r="C15" s="27">
        <v>0.10164538216926371</v>
      </c>
      <c r="D15" s="27">
        <v>0.3442413090127911</v>
      </c>
    </row>
    <row r="16" spans="1:6" x14ac:dyDescent="0.3">
      <c r="B16" s="32">
        <v>2001</v>
      </c>
      <c r="C16" s="27">
        <v>0.11163914760451789</v>
      </c>
      <c r="D16" s="27">
        <v>0.37108370098494603</v>
      </c>
    </row>
    <row r="17" spans="2:4" x14ac:dyDescent="0.3">
      <c r="B17" s="32">
        <v>2002</v>
      </c>
      <c r="C17" s="27">
        <v>0.13734120918168427</v>
      </c>
      <c r="D17" s="27">
        <v>0.40301493677488015</v>
      </c>
    </row>
    <row r="18" spans="2:4" x14ac:dyDescent="0.3">
      <c r="B18" s="32">
        <v>2003</v>
      </c>
      <c r="C18" s="27">
        <v>0.19560683319639516</v>
      </c>
      <c r="D18" s="27">
        <v>0.44722178431807735</v>
      </c>
    </row>
    <row r="19" spans="2:4" x14ac:dyDescent="0.3">
      <c r="B19" s="32">
        <v>2004</v>
      </c>
      <c r="C19" s="27">
        <v>0.24915944871396001</v>
      </c>
      <c r="D19" s="27">
        <v>0.51225359498888112</v>
      </c>
    </row>
    <row r="20" spans="2:4" x14ac:dyDescent="0.3">
      <c r="B20" s="32">
        <v>2005</v>
      </c>
      <c r="C20" s="27">
        <v>0.29137079109510705</v>
      </c>
      <c r="D20" s="27">
        <v>0.57339615902621244</v>
      </c>
    </row>
    <row r="21" spans="2:4" x14ac:dyDescent="0.3">
      <c r="B21" s="32">
        <v>2006</v>
      </c>
      <c r="C21" s="27">
        <v>0.33319748346735978</v>
      </c>
      <c r="D21" s="27">
        <v>0.64382495822749819</v>
      </c>
    </row>
    <row r="22" spans="2:4" x14ac:dyDescent="0.3">
      <c r="B22" s="32">
        <v>2007</v>
      </c>
      <c r="C22" s="27">
        <v>0.37161122303778815</v>
      </c>
      <c r="D22" s="27">
        <v>0.71742569429406255</v>
      </c>
    </row>
    <row r="23" spans="2:4" x14ac:dyDescent="0.3">
      <c r="B23" s="32">
        <v>2008</v>
      </c>
      <c r="C23" s="27">
        <v>0.39696450073025691</v>
      </c>
      <c r="D23" s="27">
        <v>0.75291449738297278</v>
      </c>
    </row>
    <row r="24" spans="2:4" x14ac:dyDescent="0.3">
      <c r="B24" s="32">
        <v>2009</v>
      </c>
      <c r="C24" s="27">
        <v>0.37819398041041163</v>
      </c>
      <c r="D24" s="27">
        <v>0.72967379755232242</v>
      </c>
    </row>
    <row r="25" spans="2:4" x14ac:dyDescent="0.3">
      <c r="B25" s="32">
        <v>2010</v>
      </c>
      <c r="C25" s="27">
        <v>0.45355839026236627</v>
      </c>
      <c r="D25" s="27">
        <v>0.80806744322746604</v>
      </c>
    </row>
    <row r="26" spans="2:4" x14ac:dyDescent="0.3">
      <c r="B26" s="32">
        <v>2011</v>
      </c>
      <c r="C26" s="27">
        <v>0.50310891871468599</v>
      </c>
      <c r="D26" s="27">
        <v>0.86811380095268664</v>
      </c>
    </row>
    <row r="27" spans="2:4" x14ac:dyDescent="0.3">
      <c r="B27" s="32">
        <v>2012</v>
      </c>
      <c r="C27" s="27">
        <v>0.52635408753991808</v>
      </c>
      <c r="D27" s="27">
        <v>0.91868666642236119</v>
      </c>
    </row>
    <row r="28" spans="2:4" x14ac:dyDescent="0.3">
      <c r="B28" s="32">
        <v>2013</v>
      </c>
      <c r="C28" s="27">
        <v>0.53953887289901936</v>
      </c>
      <c r="D28" s="27">
        <v>0.9727905229622853</v>
      </c>
    </row>
    <row r="29" spans="2:4" x14ac:dyDescent="0.3">
      <c r="B29" s="32">
        <v>2014</v>
      </c>
      <c r="C29" s="27">
        <v>0.55039072015515</v>
      </c>
      <c r="D29" s="27">
        <v>1.0330774205691899</v>
      </c>
    </row>
    <row r="30" spans="2:4" x14ac:dyDescent="0.3">
      <c r="B30" s="32">
        <v>2015</v>
      </c>
      <c r="C30" s="27">
        <v>0.54673864139829664</v>
      </c>
      <c r="D30" s="27">
        <v>1.0957177425224998</v>
      </c>
    </row>
    <row r="31" spans="2:4" x14ac:dyDescent="0.3">
      <c r="B31" s="32">
        <v>2016</v>
      </c>
      <c r="C31" s="27">
        <v>0.5441442681981894</v>
      </c>
      <c r="D31" s="27">
        <v>1.1543747049733319</v>
      </c>
    </row>
    <row r="32" spans="2:4" x14ac:dyDescent="0.3">
      <c r="B32" s="32">
        <v>2017</v>
      </c>
      <c r="C32" s="27">
        <v>0.56337679423809683</v>
      </c>
      <c r="D32" s="27">
        <v>1.2271815797610901</v>
      </c>
    </row>
    <row r="33" spans="2:6" x14ac:dyDescent="0.3">
      <c r="B33" s="32">
        <v>2018</v>
      </c>
      <c r="C33" s="27">
        <v>0.59433181136892843</v>
      </c>
      <c r="D33" s="27">
        <v>1.3001584433819002</v>
      </c>
    </row>
    <row r="34" spans="2:6" x14ac:dyDescent="0.3">
      <c r="B34" s="32">
        <v>2019</v>
      </c>
      <c r="C34" s="27">
        <v>0.59720942095994256</v>
      </c>
      <c r="D34" s="27">
        <v>1.3603048752187725</v>
      </c>
    </row>
    <row r="35" spans="2:6" ht="16.2" thickBot="1" x14ac:dyDescent="0.35">
      <c r="B35" s="33">
        <v>2020</v>
      </c>
      <c r="C35" s="28">
        <v>0.52323077785883898</v>
      </c>
      <c r="D35" s="28">
        <v>1.2830941376167269</v>
      </c>
    </row>
    <row r="37" spans="2:6" ht="61.05" customHeight="1" x14ac:dyDescent="0.3">
      <c r="B37" s="312" t="s">
        <v>26</v>
      </c>
      <c r="C37" s="312"/>
      <c r="D37" s="312"/>
      <c r="E37" s="312"/>
      <c r="F37" s="312"/>
    </row>
    <row r="38" spans="2:6" ht="16.05" customHeight="1" x14ac:dyDescent="0.3">
      <c r="B38" s="314" t="s">
        <v>13</v>
      </c>
      <c r="C38" s="314"/>
      <c r="D38" s="314"/>
      <c r="E38" s="314"/>
      <c r="F38" s="24"/>
    </row>
    <row r="39" spans="2:6" ht="16.05" customHeight="1" x14ac:dyDescent="0.3">
      <c r="B39" s="313" t="s">
        <v>23</v>
      </c>
      <c r="C39" s="313"/>
      <c r="D39" s="313"/>
      <c r="E39" s="35"/>
      <c r="F39" s="24"/>
    </row>
    <row r="40" spans="2:6" ht="117.45" customHeight="1" x14ac:dyDescent="0.3">
      <c r="B40" s="312" t="s">
        <v>12</v>
      </c>
      <c r="C40" s="312"/>
      <c r="D40" s="312"/>
      <c r="E40" s="312"/>
      <c r="F40" s="312"/>
    </row>
    <row r="42" spans="2:6" ht="15.45" customHeight="1" x14ac:dyDescent="0.3">
      <c r="B42" s="313"/>
      <c r="C42" s="313"/>
      <c r="D42" s="313"/>
      <c r="E42" s="313"/>
    </row>
    <row r="43" spans="2:6" x14ac:dyDescent="0.3">
      <c r="B43" s="34" t="s">
        <v>5</v>
      </c>
    </row>
    <row r="44" spans="2:6" x14ac:dyDescent="0.3">
      <c r="B44" s="34" t="s">
        <v>5</v>
      </c>
    </row>
  </sheetData>
  <mergeCells count="6">
    <mergeCell ref="B1:D1"/>
    <mergeCell ref="B37:F37"/>
    <mergeCell ref="B40:F40"/>
    <mergeCell ref="B42:E42"/>
    <mergeCell ref="B38:E38"/>
    <mergeCell ref="B39:D39"/>
  </mergeCells>
  <hyperlinks>
    <hyperlink ref="B43" r:id="rId1" display="https://data.worldbank.org/indicator/NY.GDP.MKTP.KD.KD" xr:uid="{0562BE18-A0AC-4B50-9983-37B412B24AED}"/>
    <hyperlink ref="B44" r:id="rId2" display="https://data.worldbank.org/indicator/NY.GDP.MKTP.KD.ZG?locations=AT" xr:uid="{C352AE5F-B7B1-4232-A00B-8B4DD61FB5A0}"/>
    <hyperlink ref="B38" r:id="rId3" xr:uid="{B68658EB-C4AE-402C-8A0D-62CD899EC683}"/>
    <hyperlink ref="B39" r:id="rId4" display="https://data.worldbank.org/indicator/NY.GDP.MKTP.KD" xr:uid="{3D55CCA8-6892-4D7D-B752-649A0A5BCDBA}"/>
    <hyperlink ref="A1" location="Contents!A1" display="BACK TO CONTENTS " xr:uid="{70A0DE28-FFB1-40AE-9F17-36D23EECB07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33AEE-F327-4361-A8C4-24DC4DAF7DF7}">
  <dimension ref="A1:I41"/>
  <sheetViews>
    <sheetView workbookViewId="0">
      <selection activeCell="B1" sqref="B1:D1"/>
    </sheetView>
  </sheetViews>
  <sheetFormatPr defaultRowHeight="14.4" x14ac:dyDescent="0.3"/>
  <cols>
    <col min="1" max="1" width="17.21875" customWidth="1"/>
    <col min="2" max="2" width="14.109375" style="18" customWidth="1"/>
    <col min="3" max="3" width="27.109375" customWidth="1"/>
    <col min="4" max="4" width="30" customWidth="1"/>
  </cols>
  <sheetData>
    <row r="1" spans="1:4" ht="16.8" thickTop="1" thickBot="1" x14ac:dyDescent="0.35">
      <c r="A1" s="1" t="s">
        <v>497</v>
      </c>
      <c r="B1" s="309" t="s">
        <v>14</v>
      </c>
      <c r="C1" s="310"/>
      <c r="D1" s="311"/>
    </row>
    <row r="2" spans="1:4" ht="15.6" thickTop="1" thickBot="1" x14ac:dyDescent="0.35"/>
    <row r="3" spans="1:4" ht="33.6" x14ac:dyDescent="0.3">
      <c r="B3" s="31"/>
      <c r="C3" s="25" t="s">
        <v>17</v>
      </c>
      <c r="D3" s="25" t="s">
        <v>18</v>
      </c>
    </row>
    <row r="4" spans="1:4" ht="16.2" thickBot="1" x14ac:dyDescent="0.35">
      <c r="B4" s="21"/>
      <c r="C4" s="26" t="s">
        <v>19</v>
      </c>
      <c r="D4" s="26" t="s">
        <v>20</v>
      </c>
    </row>
    <row r="5" spans="1:4" ht="15.6" x14ac:dyDescent="0.3">
      <c r="B5" s="32">
        <v>1990</v>
      </c>
      <c r="C5" s="29">
        <v>22.191664636999999</v>
      </c>
      <c r="D5" s="29">
        <v>35.872801353649422</v>
      </c>
    </row>
    <row r="6" spans="1:4" ht="15.6" x14ac:dyDescent="0.3">
      <c r="B6" s="32">
        <v>1991</v>
      </c>
      <c r="C6" s="29">
        <v>22.209574903</v>
      </c>
      <c r="D6" s="29">
        <v>36.396645962280665</v>
      </c>
    </row>
    <row r="7" spans="1:4" ht="15.6" x14ac:dyDescent="0.3">
      <c r="B7" s="32">
        <v>1992</v>
      </c>
      <c r="C7" s="29">
        <v>22.009876010999999</v>
      </c>
      <c r="D7" s="29">
        <v>37.150089759508312</v>
      </c>
    </row>
    <row r="8" spans="1:4" ht="15.6" x14ac:dyDescent="0.3">
      <c r="B8" s="32">
        <v>1993</v>
      </c>
      <c r="C8" s="29">
        <v>22.241041874</v>
      </c>
      <c r="D8" s="29">
        <v>37.821833014205389</v>
      </c>
    </row>
    <row r="9" spans="1:4" ht="15.6" x14ac:dyDescent="0.3">
      <c r="B9" s="32">
        <v>1994</v>
      </c>
      <c r="C9" s="29">
        <v>22.375097547999999</v>
      </c>
      <c r="D9" s="29">
        <v>39.072428656150741</v>
      </c>
    </row>
    <row r="10" spans="1:4" ht="15.6" x14ac:dyDescent="0.3">
      <c r="B10" s="32">
        <v>1995</v>
      </c>
      <c r="C10" s="29">
        <v>22.831185404999999</v>
      </c>
      <c r="D10" s="29">
        <v>40.280096082454399</v>
      </c>
    </row>
    <row r="11" spans="1:4" ht="15.6" x14ac:dyDescent="0.3">
      <c r="B11" s="32">
        <v>1996</v>
      </c>
      <c r="C11" s="29">
        <v>23.480983307999999</v>
      </c>
      <c r="D11" s="29">
        <v>41.738534056902878</v>
      </c>
    </row>
    <row r="12" spans="1:4" ht="15.6" x14ac:dyDescent="0.3">
      <c r="B12" s="32">
        <v>1997</v>
      </c>
      <c r="C12" s="29">
        <v>23.591168738</v>
      </c>
      <c r="D12" s="29">
        <v>43.36828018468006</v>
      </c>
    </row>
    <row r="13" spans="1:4" ht="15.6" x14ac:dyDescent="0.3">
      <c r="B13" s="32">
        <v>1998</v>
      </c>
      <c r="C13" s="29">
        <v>23.454556312000001</v>
      </c>
      <c r="D13" s="29">
        <v>44.580116043348497</v>
      </c>
    </row>
    <row r="14" spans="1:4" ht="15.6" x14ac:dyDescent="0.3">
      <c r="B14" s="32">
        <v>1999</v>
      </c>
      <c r="C14" s="29">
        <v>23.742675692999999</v>
      </c>
      <c r="D14" s="29">
        <v>46.150778857990197</v>
      </c>
    </row>
    <row r="15" spans="1:4" ht="15.6" x14ac:dyDescent="0.3">
      <c r="B15" s="32">
        <v>2000</v>
      </c>
      <c r="C15" s="29">
        <v>24.447344869999998</v>
      </c>
      <c r="D15" s="29">
        <v>48.221701449585524</v>
      </c>
    </row>
    <row r="16" spans="1:4" ht="15.6" x14ac:dyDescent="0.3">
      <c r="B16" s="32">
        <v>2001</v>
      </c>
      <c r="C16" s="29">
        <v>24.669123161000002</v>
      </c>
      <c r="D16" s="29">
        <v>49.184613244659431</v>
      </c>
    </row>
    <row r="17" spans="2:4" ht="15.6" x14ac:dyDescent="0.3">
      <c r="B17" s="32">
        <v>2002</v>
      </c>
      <c r="C17" s="29">
        <v>25.239494692000001</v>
      </c>
      <c r="D17" s="29">
        <v>50.330076123128279</v>
      </c>
    </row>
    <row r="18" spans="2:4" ht="15.6" x14ac:dyDescent="0.3">
      <c r="B18" s="32">
        <v>2003</v>
      </c>
      <c r="C18" s="29">
        <v>26.532505879999999</v>
      </c>
      <c r="D18" s="29">
        <v>51.915899583516456</v>
      </c>
    </row>
    <row r="19" spans="2:4" ht="15.6" x14ac:dyDescent="0.3">
      <c r="B19" s="32">
        <v>2004</v>
      </c>
      <c r="C19" s="29">
        <v>27.720927564</v>
      </c>
      <c r="D19" s="29">
        <v>54.248772809378337</v>
      </c>
    </row>
    <row r="20" spans="2:4" ht="15.6" x14ac:dyDescent="0.3">
      <c r="B20" s="32">
        <v>2005</v>
      </c>
      <c r="C20" s="29">
        <v>28.657667518</v>
      </c>
      <c r="D20" s="29">
        <v>56.442127863342314</v>
      </c>
    </row>
    <row r="21" spans="2:4" ht="15.6" x14ac:dyDescent="0.3">
      <c r="B21" s="32">
        <v>2006</v>
      </c>
      <c r="C21" s="29">
        <v>29.585871447999999</v>
      </c>
      <c r="D21" s="29">
        <v>58.968606186666101</v>
      </c>
    </row>
    <row r="22" spans="2:4" ht="15.6" x14ac:dyDescent="0.3">
      <c r="B22" s="32">
        <v>2007</v>
      </c>
      <c r="C22" s="29">
        <v>30.438336274000001</v>
      </c>
      <c r="D22" s="29">
        <v>61.608870771064346</v>
      </c>
    </row>
    <row r="23" spans="2:4" ht="15.6" x14ac:dyDescent="0.3">
      <c r="B23" s="32">
        <v>2008</v>
      </c>
      <c r="C23" s="29">
        <v>31.000967710000001</v>
      </c>
      <c r="D23" s="29">
        <v>62.8819535545516</v>
      </c>
    </row>
    <row r="24" spans="2:4" ht="15.6" x14ac:dyDescent="0.3">
      <c r="B24" s="32">
        <v>2009</v>
      </c>
      <c r="C24" s="29">
        <v>30.584418618000001</v>
      </c>
      <c r="D24" s="29">
        <v>62.048244546206888</v>
      </c>
    </row>
    <row r="25" spans="2:4" ht="15.6" x14ac:dyDescent="0.3">
      <c r="B25" s="32">
        <v>2010</v>
      </c>
      <c r="C25" s="29">
        <v>32.256880326999998</v>
      </c>
      <c r="D25" s="29">
        <v>64.860444224899695</v>
      </c>
    </row>
    <row r="26" spans="2:4" ht="15.6" x14ac:dyDescent="0.3">
      <c r="B26" s="32">
        <v>2011</v>
      </c>
      <c r="C26" s="29">
        <v>33.356489037000003</v>
      </c>
      <c r="D26" s="29">
        <v>67.014475287586706</v>
      </c>
    </row>
    <row r="27" spans="2:4" ht="15.6" x14ac:dyDescent="0.3">
      <c r="B27" s="32">
        <v>2012</v>
      </c>
      <c r="C27" s="29">
        <v>33.872338028000001</v>
      </c>
      <c r="D27" s="29">
        <v>68.828665644465175</v>
      </c>
    </row>
    <row r="28" spans="2:4" ht="15.6" x14ac:dyDescent="0.3">
      <c r="B28" s="32">
        <v>2013</v>
      </c>
      <c r="C28" s="29">
        <v>34.164930363000003</v>
      </c>
      <c r="D28" s="29">
        <v>70.76952254258822</v>
      </c>
    </row>
    <row r="29" spans="2:4" ht="15.6" x14ac:dyDescent="0.3">
      <c r="B29" s="32">
        <v>2014</v>
      </c>
      <c r="C29" s="29">
        <v>34.405750918000003</v>
      </c>
      <c r="D29" s="29">
        <v>72.932182444668513</v>
      </c>
    </row>
    <row r="30" spans="2:4" ht="15.6" x14ac:dyDescent="0.3">
      <c r="B30" s="32">
        <v>2015</v>
      </c>
      <c r="C30" s="29">
        <v>34.324705211000001</v>
      </c>
      <c r="D30" s="29">
        <v>75.179266270828236</v>
      </c>
    </row>
    <row r="31" spans="2:4" ht="15.6" x14ac:dyDescent="0.3">
      <c r="B31" s="32">
        <v>2016</v>
      </c>
      <c r="C31" s="29">
        <v>34.267131751000001</v>
      </c>
      <c r="D31" s="29">
        <v>77.283455832835415</v>
      </c>
    </row>
    <row r="32" spans="2:4" ht="15.6" x14ac:dyDescent="0.3">
      <c r="B32" s="32">
        <v>2017</v>
      </c>
      <c r="C32" s="29">
        <v>34.693933518999998</v>
      </c>
      <c r="D32" s="29">
        <v>79.895242389276689</v>
      </c>
    </row>
    <row r="33" spans="1:9" ht="15.6" x14ac:dyDescent="0.3">
      <c r="B33" s="32">
        <v>2018</v>
      </c>
      <c r="C33" s="29">
        <v>35.380876878000002</v>
      </c>
      <c r="D33" s="29">
        <v>82.513126921358378</v>
      </c>
    </row>
    <row r="34" spans="1:9" ht="15.6" x14ac:dyDescent="0.3">
      <c r="B34" s="32">
        <v>2019</v>
      </c>
      <c r="C34" s="29">
        <v>35.444735825000002</v>
      </c>
      <c r="D34" s="29">
        <v>84.670747922773316</v>
      </c>
    </row>
    <row r="35" spans="1:9" ht="15.6" x14ac:dyDescent="0.3">
      <c r="B35" s="32">
        <v>2020</v>
      </c>
      <c r="C35" s="29">
        <v>33.803026586999998</v>
      </c>
      <c r="D35" s="29">
        <v>81.900982470406376</v>
      </c>
    </row>
    <row r="36" spans="1:9" ht="16.2" thickBot="1" x14ac:dyDescent="0.35">
      <c r="B36" s="33">
        <v>2021</v>
      </c>
      <c r="C36" s="30"/>
      <c r="D36" s="30">
        <v>86.652923958273306</v>
      </c>
    </row>
    <row r="38" spans="1:9" ht="28.95" customHeight="1" x14ac:dyDescent="0.3">
      <c r="A38" s="315" t="s">
        <v>21</v>
      </c>
      <c r="B38" s="315"/>
      <c r="C38" s="315"/>
      <c r="D38" s="315"/>
      <c r="E38" s="315"/>
      <c r="F38" s="315"/>
    </row>
    <row r="39" spans="1:9" ht="13.95" customHeight="1" x14ac:dyDescent="0.3">
      <c r="A39" s="314" t="s">
        <v>22</v>
      </c>
      <c r="B39" s="315"/>
      <c r="C39" s="315"/>
      <c r="D39" s="315"/>
    </row>
    <row r="40" spans="1:9" x14ac:dyDescent="0.3">
      <c r="A40" s="313" t="s">
        <v>23</v>
      </c>
      <c r="B40" s="313"/>
      <c r="C40" s="313"/>
      <c r="D40" s="313"/>
      <c r="E40" s="36"/>
      <c r="F40" s="36"/>
      <c r="G40" s="36"/>
      <c r="H40" s="36"/>
      <c r="I40" s="36"/>
    </row>
    <row r="41" spans="1:9" ht="123" customHeight="1" x14ac:dyDescent="0.3">
      <c r="A41" s="315" t="s">
        <v>12</v>
      </c>
      <c r="B41" s="315"/>
      <c r="C41" s="315"/>
      <c r="D41" s="315"/>
    </row>
  </sheetData>
  <mergeCells count="5">
    <mergeCell ref="B1:D1"/>
    <mergeCell ref="A41:D41"/>
    <mergeCell ref="A38:F38"/>
    <mergeCell ref="A39:D39"/>
    <mergeCell ref="A40:D40"/>
  </mergeCells>
  <hyperlinks>
    <hyperlink ref="A39" r:id="rId1" xr:uid="{7E84F66B-4532-4C24-BA1D-7667F58E2D4C}"/>
    <hyperlink ref="A40" r:id="rId2" display="https://data.worldbank.org/indicator/NY.GDP.MKTP.KD" xr:uid="{A318C0C3-3193-4280-8AB8-0E2744EC8A34}"/>
    <hyperlink ref="A1" location="Contents!A1" display="BACK TO CONTENTS " xr:uid="{53DA620A-4FCF-47E8-845F-CAA277E101B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F992-004C-4C76-B7C1-34255728A983}">
  <dimension ref="A1:D18"/>
  <sheetViews>
    <sheetView workbookViewId="0">
      <selection activeCell="B1" sqref="B1:D1"/>
    </sheetView>
  </sheetViews>
  <sheetFormatPr defaultRowHeight="14.4" x14ac:dyDescent="0.3"/>
  <cols>
    <col min="1" max="1" width="18.21875" customWidth="1"/>
    <col min="2" max="2" width="19.77734375" customWidth="1"/>
    <col min="3" max="3" width="26.5546875" customWidth="1"/>
    <col min="4" max="4" width="37" customWidth="1"/>
  </cols>
  <sheetData>
    <row r="1" spans="1:4" ht="16.8" thickTop="1" thickBot="1" x14ac:dyDescent="0.35">
      <c r="A1" s="1" t="s">
        <v>497</v>
      </c>
      <c r="B1" s="309" t="s">
        <v>27</v>
      </c>
      <c r="C1" s="310"/>
      <c r="D1" s="311"/>
    </row>
    <row r="2" spans="1:4" ht="15.6" thickTop="1" thickBot="1" x14ac:dyDescent="0.35"/>
    <row r="3" spans="1:4" ht="15.6" x14ac:dyDescent="0.3">
      <c r="B3" s="49" t="s">
        <v>28</v>
      </c>
      <c r="C3" s="280" t="s">
        <v>39</v>
      </c>
      <c r="D3" s="281" t="s">
        <v>29</v>
      </c>
    </row>
    <row r="4" spans="1:4" ht="16.2" thickBot="1" x14ac:dyDescent="0.35">
      <c r="B4" s="282"/>
      <c r="C4" s="283">
        <v>2018</v>
      </c>
      <c r="D4" s="22">
        <v>2018</v>
      </c>
    </row>
    <row r="5" spans="1:4" ht="15.6" x14ac:dyDescent="0.3">
      <c r="B5" s="7"/>
      <c r="C5" s="23"/>
      <c r="D5" s="284"/>
    </row>
    <row r="6" spans="1:4" ht="15.6" x14ac:dyDescent="0.3">
      <c r="B6" s="7" t="s">
        <v>30</v>
      </c>
      <c r="C6" s="285">
        <v>47590.888986999998</v>
      </c>
      <c r="D6" s="286">
        <v>4.17932377823987</v>
      </c>
    </row>
    <row r="7" spans="1:4" ht="15.6" x14ac:dyDescent="0.3">
      <c r="B7" s="7" t="s">
        <v>31</v>
      </c>
      <c r="C7" s="285">
        <v>43427.663142999998</v>
      </c>
      <c r="D7" s="286">
        <v>4.3105326210993997</v>
      </c>
    </row>
    <row r="8" spans="1:4" ht="15.6" x14ac:dyDescent="0.3">
      <c r="B8" s="7" t="s">
        <v>32</v>
      </c>
      <c r="C8" s="285">
        <v>40756.445269000003</v>
      </c>
      <c r="D8" s="286">
        <v>4.3914912061328097</v>
      </c>
    </row>
    <row r="9" spans="1:4" ht="15.6" x14ac:dyDescent="0.3">
      <c r="B9" s="7" t="s">
        <v>33</v>
      </c>
      <c r="C9" s="285">
        <v>46336.933985000003</v>
      </c>
      <c r="D9" s="287">
        <v>4.4210313211776997</v>
      </c>
    </row>
    <row r="10" spans="1:4" ht="15.6" x14ac:dyDescent="0.3">
      <c r="B10" s="7" t="s">
        <v>34</v>
      </c>
      <c r="C10" s="285">
        <v>55235.247726000001</v>
      </c>
      <c r="D10" s="286">
        <v>4.6723378213118503</v>
      </c>
    </row>
    <row r="11" spans="1:4" ht="15.6" x14ac:dyDescent="0.3">
      <c r="B11" s="7" t="s">
        <v>35</v>
      </c>
      <c r="C11" s="285">
        <v>57825.399707999997</v>
      </c>
      <c r="D11" s="286">
        <v>5.6915677825539897</v>
      </c>
    </row>
    <row r="12" spans="1:4" ht="15.6" x14ac:dyDescent="0.3">
      <c r="B12" s="7" t="s">
        <v>36</v>
      </c>
      <c r="C12" s="285">
        <v>53521.635778000003</v>
      </c>
      <c r="D12" s="286">
        <v>6.2762556724511898</v>
      </c>
    </row>
    <row r="13" spans="1:4" ht="16.2" thickBot="1" x14ac:dyDescent="0.35">
      <c r="B13" s="282" t="s">
        <v>37</v>
      </c>
      <c r="C13" s="288">
        <v>57479.350221000001</v>
      </c>
      <c r="D13" s="289">
        <v>6.6533873537305199</v>
      </c>
    </row>
    <row r="15" spans="1:4" x14ac:dyDescent="0.3">
      <c r="B15" t="s">
        <v>41</v>
      </c>
    </row>
    <row r="16" spans="1:4" x14ac:dyDescent="0.3">
      <c r="B16" s="1" t="s">
        <v>40</v>
      </c>
    </row>
    <row r="17" spans="2:2" x14ac:dyDescent="0.3">
      <c r="B17" s="1" t="s">
        <v>38</v>
      </c>
    </row>
    <row r="18" spans="2:2" x14ac:dyDescent="0.3">
      <c r="B18" t="s">
        <v>5</v>
      </c>
    </row>
  </sheetData>
  <mergeCells count="1">
    <mergeCell ref="B1:D1"/>
  </mergeCells>
  <hyperlinks>
    <hyperlink ref="B17" r:id="rId1" location="/" xr:uid="{0F94EAC1-4403-46B0-BCA2-48631DE603F3}"/>
    <hyperlink ref="B16" r:id="rId2" display="https://stats.oecd.org/Index.aspx?DataSetCode=PDB_LV" xr:uid="{D69BBFEB-B50F-47FE-B079-E0A3CFB7B008}"/>
    <hyperlink ref="A1" location="Contents!A1" display="BACK TO CONTENTS " xr:uid="{57E2AD0D-0E2C-4099-A510-EA668C855C5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1BBA8-8BA4-4E07-B071-DB6A937AEB96}">
  <dimension ref="A1:D57"/>
  <sheetViews>
    <sheetView workbookViewId="0">
      <selection activeCell="B1" sqref="B1:D1"/>
    </sheetView>
  </sheetViews>
  <sheetFormatPr defaultColWidth="8.77734375" defaultRowHeight="15.6" x14ac:dyDescent="0.3"/>
  <cols>
    <col min="1" max="1" width="18.44140625" style="2" customWidth="1"/>
    <col min="2" max="2" width="12.21875" style="23" customWidth="1"/>
    <col min="3" max="3" width="32.44140625" style="2" customWidth="1"/>
    <col min="4" max="4" width="30.109375" style="2" customWidth="1"/>
    <col min="5" max="16384" width="8.77734375" style="2"/>
  </cols>
  <sheetData>
    <row r="1" spans="1:4" ht="16.8" thickTop="1" thickBot="1" x14ac:dyDescent="0.35">
      <c r="A1" s="109" t="s">
        <v>497</v>
      </c>
      <c r="B1" s="309" t="s">
        <v>43</v>
      </c>
      <c r="C1" s="310"/>
      <c r="D1" s="311"/>
    </row>
    <row r="2" spans="1:4" ht="16.2" thickTop="1" x14ac:dyDescent="0.3"/>
    <row r="3" spans="1:4" x14ac:dyDescent="0.3">
      <c r="B3" s="77"/>
      <c r="C3" s="151" t="s">
        <v>44</v>
      </c>
      <c r="D3" s="87" t="s">
        <v>45</v>
      </c>
    </row>
    <row r="4" spans="1:4" x14ac:dyDescent="0.3">
      <c r="B4" s="182"/>
      <c r="C4" s="272" t="s">
        <v>46</v>
      </c>
      <c r="D4" s="272" t="s">
        <v>47</v>
      </c>
    </row>
    <row r="5" spans="1:4" x14ac:dyDescent="0.3">
      <c r="B5" s="184">
        <v>1970</v>
      </c>
      <c r="C5" s="117">
        <v>230846.51162790702</v>
      </c>
      <c r="D5" s="117">
        <v>7303.5238499999996</v>
      </c>
    </row>
    <row r="6" spans="1:4" x14ac:dyDescent="0.3">
      <c r="B6" s="184">
        <f>B5+1</f>
        <v>1971</v>
      </c>
      <c r="C6" s="117">
        <v>227901.12</v>
      </c>
      <c r="D6" s="117">
        <v>7054.5</v>
      </c>
    </row>
    <row r="7" spans="1:4" x14ac:dyDescent="0.3">
      <c r="B7" s="184">
        <f t="shared" ref="B7:B54" si="0">B6+1</f>
        <v>1972</v>
      </c>
      <c r="C7" s="117">
        <v>234420.42473745623</v>
      </c>
      <c r="D7" s="117">
        <v>6872.8</v>
      </c>
    </row>
    <row r="8" spans="1:4" x14ac:dyDescent="0.3">
      <c r="B8" s="184">
        <f t="shared" si="0"/>
        <v>1973</v>
      </c>
      <c r="C8" s="117">
        <v>256352.37647058826</v>
      </c>
      <c r="D8" s="117">
        <v>6881.9</v>
      </c>
    </row>
    <row r="9" spans="1:4" x14ac:dyDescent="0.3">
      <c r="B9" s="184">
        <f t="shared" si="0"/>
        <v>1974</v>
      </c>
      <c r="C9" s="117">
        <v>265446.98986175115</v>
      </c>
      <c r="D9" s="117">
        <v>6924.3</v>
      </c>
    </row>
    <row r="10" spans="1:4" x14ac:dyDescent="0.3">
      <c r="B10" s="184">
        <f t="shared" si="0"/>
        <v>1975</v>
      </c>
      <c r="C10" s="117">
        <v>241818.20771513353</v>
      </c>
      <c r="D10" s="117">
        <v>6575</v>
      </c>
    </row>
    <row r="11" spans="1:4" x14ac:dyDescent="0.3">
      <c r="B11" s="184">
        <f t="shared" si="0"/>
        <v>1976</v>
      </c>
      <c r="C11" s="117">
        <v>246016.48886059833</v>
      </c>
      <c r="D11" s="117">
        <v>6376.1</v>
      </c>
    </row>
    <row r="12" spans="1:4" x14ac:dyDescent="0.3">
      <c r="B12" s="184">
        <f t="shared" si="0"/>
        <v>1977</v>
      </c>
      <c r="C12" s="117">
        <v>245505.68791208795</v>
      </c>
      <c r="D12" s="117">
        <v>6426.3</v>
      </c>
    </row>
    <row r="13" spans="1:4" x14ac:dyDescent="0.3">
      <c r="B13" s="184">
        <f t="shared" si="0"/>
        <v>1978</v>
      </c>
      <c r="C13" s="117">
        <v>259991.31405377985</v>
      </c>
      <c r="D13" s="117">
        <v>6425.1</v>
      </c>
    </row>
    <row r="14" spans="1:4" x14ac:dyDescent="0.3">
      <c r="B14" s="184">
        <f t="shared" si="0"/>
        <v>1979</v>
      </c>
      <c r="C14" s="117">
        <v>267008.11454138701</v>
      </c>
      <c r="D14" s="117">
        <v>6376.8</v>
      </c>
    </row>
    <row r="15" spans="1:4" x14ac:dyDescent="0.3">
      <c r="B15" s="184">
        <f t="shared" si="0"/>
        <v>1980</v>
      </c>
      <c r="C15" s="117">
        <v>238518.31626848693</v>
      </c>
      <c r="D15" s="117">
        <v>6012.7</v>
      </c>
    </row>
    <row r="16" spans="1:4" x14ac:dyDescent="0.3">
      <c r="B16" s="184">
        <f t="shared" si="0"/>
        <v>1981</v>
      </c>
      <c r="C16" s="117">
        <v>222477.7979661017</v>
      </c>
      <c r="D16" s="117">
        <v>5472.1</v>
      </c>
    </row>
    <row r="17" spans="2:4" x14ac:dyDescent="0.3">
      <c r="B17" s="184">
        <f t="shared" si="0"/>
        <v>1982</v>
      </c>
      <c r="C17" s="117">
        <v>217203.13607990014</v>
      </c>
      <c r="D17" s="117">
        <v>5155.6000000000004</v>
      </c>
    </row>
    <row r="18" spans="2:4" x14ac:dyDescent="0.3">
      <c r="B18" s="184">
        <f t="shared" si="0"/>
        <v>1983</v>
      </c>
      <c r="C18" s="117">
        <v>223326.27156072814</v>
      </c>
      <c r="D18" s="117">
        <v>4910.7</v>
      </c>
    </row>
    <row r="19" spans="2:4" x14ac:dyDescent="0.3">
      <c r="B19" s="184">
        <f t="shared" si="0"/>
        <v>1984</v>
      </c>
      <c r="C19" s="117">
        <v>230666.91529277997</v>
      </c>
      <c r="D19" s="117">
        <v>4828.2</v>
      </c>
    </row>
    <row r="20" spans="2:4" x14ac:dyDescent="0.3">
      <c r="B20" s="184">
        <f t="shared" si="0"/>
        <v>1985</v>
      </c>
      <c r="C20" s="117">
        <v>235462.24222936764</v>
      </c>
      <c r="D20" s="117">
        <v>4799.3999999999996</v>
      </c>
    </row>
    <row r="21" spans="2:4" x14ac:dyDescent="0.3">
      <c r="B21" s="184">
        <f t="shared" si="0"/>
        <v>1986</v>
      </c>
      <c r="C21" s="117">
        <v>242121.00544182432</v>
      </c>
      <c r="D21" s="117">
        <v>4691.1000000000004</v>
      </c>
    </row>
    <row r="22" spans="2:4" x14ac:dyDescent="0.3">
      <c r="B22" s="184">
        <f t="shared" si="0"/>
        <v>1987</v>
      </c>
      <c r="C22" s="117">
        <v>258328.83582089553</v>
      </c>
      <c r="D22" s="117">
        <v>4668.7</v>
      </c>
    </row>
    <row r="23" spans="2:4" x14ac:dyDescent="0.3">
      <c r="B23" s="184">
        <f t="shared" si="0"/>
        <v>1988</v>
      </c>
      <c r="C23" s="117">
        <v>276253.8069717809</v>
      </c>
      <c r="D23" s="117">
        <v>4734.8999999999996</v>
      </c>
    </row>
    <row r="24" spans="2:4" x14ac:dyDescent="0.3">
      <c r="B24" s="184">
        <f t="shared" si="0"/>
        <v>1989</v>
      </c>
      <c r="C24" s="117">
        <v>279978.94829482952</v>
      </c>
      <c r="D24" s="117">
        <v>4760.3</v>
      </c>
    </row>
    <row r="25" spans="2:4" x14ac:dyDescent="0.3">
      <c r="B25" s="184">
        <f t="shared" si="0"/>
        <v>1990</v>
      </c>
      <c r="C25" s="117">
        <v>266670.23437185929</v>
      </c>
      <c r="D25" s="117">
        <v>4625.2</v>
      </c>
    </row>
    <row r="26" spans="2:4" x14ac:dyDescent="0.3">
      <c r="B26" s="184">
        <f t="shared" si="0"/>
        <v>1991</v>
      </c>
      <c r="C26" s="117">
        <v>249569.76798936777</v>
      </c>
      <c r="D26" s="117">
        <v>4257.8999999999996</v>
      </c>
    </row>
    <row r="27" spans="2:4" x14ac:dyDescent="0.3">
      <c r="B27" s="184">
        <f t="shared" si="0"/>
        <v>1992</v>
      </c>
      <c r="C27" s="117">
        <v>244570.65885797952</v>
      </c>
      <c r="D27" s="117">
        <v>4022.5</v>
      </c>
    </row>
    <row r="28" spans="2:4" x14ac:dyDescent="0.3">
      <c r="B28" s="184">
        <f t="shared" si="0"/>
        <v>1993</v>
      </c>
      <c r="C28" s="117">
        <v>248469.1450189155</v>
      </c>
      <c r="D28" s="117">
        <v>3889.2</v>
      </c>
    </row>
    <row r="29" spans="2:4" x14ac:dyDescent="0.3">
      <c r="B29" s="184">
        <f t="shared" si="0"/>
        <v>1994</v>
      </c>
      <c r="C29" s="117">
        <v>262234.10659630608</v>
      </c>
      <c r="D29" s="117">
        <v>3912.5</v>
      </c>
    </row>
    <row r="30" spans="2:4" x14ac:dyDescent="0.3">
      <c r="B30" s="184">
        <f t="shared" si="0"/>
        <v>1995</v>
      </c>
      <c r="C30" s="117">
        <v>270212.70044202654</v>
      </c>
      <c r="D30" s="117">
        <v>3996.4</v>
      </c>
    </row>
    <row r="31" spans="2:4" x14ac:dyDescent="0.3">
      <c r="B31" s="184">
        <f t="shared" si="0"/>
        <v>1996</v>
      </c>
      <c r="C31" s="117">
        <v>277756.6427622842</v>
      </c>
      <c r="D31" s="117">
        <v>4052.8</v>
      </c>
    </row>
    <row r="32" spans="2:4" x14ac:dyDescent="0.3">
      <c r="B32" s="184">
        <f t="shared" si="0"/>
        <v>1997</v>
      </c>
      <c r="C32" s="117">
        <v>277799.18493481411</v>
      </c>
      <c r="D32" s="117">
        <v>4058.5</v>
      </c>
    </row>
    <row r="33" spans="2:4" x14ac:dyDescent="0.3">
      <c r="B33" s="184">
        <f t="shared" si="0"/>
        <v>1998</v>
      </c>
      <c r="C33" s="117">
        <v>270025.34204793029</v>
      </c>
      <c r="D33" s="117">
        <v>4034.1</v>
      </c>
    </row>
    <row r="34" spans="2:4" x14ac:dyDescent="0.3">
      <c r="B34" s="184">
        <f t="shared" si="0"/>
        <v>1999</v>
      </c>
      <c r="C34" s="117">
        <v>266092.52045977011</v>
      </c>
      <c r="D34" s="117">
        <v>3882.8</v>
      </c>
    </row>
    <row r="35" spans="2:4" x14ac:dyDescent="0.3">
      <c r="B35" s="184">
        <f t="shared" si="0"/>
        <v>2000</v>
      </c>
      <c r="C35" s="117">
        <v>262456.28341768385</v>
      </c>
      <c r="D35" s="117">
        <v>3747.5</v>
      </c>
    </row>
    <row r="36" spans="2:4" x14ac:dyDescent="0.3">
      <c r="B36" s="184">
        <f t="shared" si="0"/>
        <v>2001</v>
      </c>
      <c r="C36" s="117">
        <v>250225.8277022086</v>
      </c>
      <c r="D36" s="117">
        <v>3568.4</v>
      </c>
    </row>
    <row r="37" spans="2:4" x14ac:dyDescent="0.3">
      <c r="B37" s="184">
        <f t="shared" si="0"/>
        <v>2002</v>
      </c>
      <c r="C37" s="117">
        <v>250245.17450726515</v>
      </c>
      <c r="D37" s="117">
        <v>3396</v>
      </c>
    </row>
    <row r="38" spans="2:4" x14ac:dyDescent="0.3">
      <c r="B38" s="184">
        <f t="shared" si="0"/>
        <v>2003</v>
      </c>
      <c r="C38" s="117">
        <v>246025.12751677854</v>
      </c>
      <c r="D38" s="117">
        <v>3206</v>
      </c>
    </row>
    <row r="39" spans="2:4" x14ac:dyDescent="0.3">
      <c r="B39" s="184">
        <f t="shared" si="0"/>
        <v>2004</v>
      </c>
      <c r="C39" s="117">
        <v>237282.80244399185</v>
      </c>
      <c r="D39" s="117">
        <v>3074.4</v>
      </c>
    </row>
    <row r="40" spans="2:4" x14ac:dyDescent="0.3">
      <c r="B40" s="184">
        <f t="shared" si="0"/>
        <v>2005</v>
      </c>
      <c r="C40" s="117">
        <v>233870.1132972402</v>
      </c>
      <c r="D40" s="117">
        <v>2935.8</v>
      </c>
    </row>
    <row r="41" spans="2:4" x14ac:dyDescent="0.3">
      <c r="B41" s="184">
        <f t="shared" si="0"/>
        <v>2006</v>
      </c>
      <c r="C41" s="117">
        <v>231801.137300064</v>
      </c>
      <c r="D41" s="117">
        <v>2860.4</v>
      </c>
    </row>
    <row r="42" spans="2:4" x14ac:dyDescent="0.3">
      <c r="B42" s="184">
        <f t="shared" si="0"/>
        <v>2007</v>
      </c>
      <c r="C42" s="117">
        <v>221078.77300613499</v>
      </c>
      <c r="D42" s="117">
        <v>2784</v>
      </c>
    </row>
    <row r="43" spans="2:4" x14ac:dyDescent="0.3">
      <c r="B43" s="184">
        <f t="shared" si="0"/>
        <v>2008</v>
      </c>
      <c r="C43" s="117">
        <v>215773.8666666667</v>
      </c>
      <c r="D43" s="117">
        <v>2708.4</v>
      </c>
    </row>
    <row r="44" spans="2:4" x14ac:dyDescent="0.3">
      <c r="B44" s="184">
        <f t="shared" si="0"/>
        <v>2009</v>
      </c>
      <c r="C44" s="117">
        <v>202394.5110320285</v>
      </c>
      <c r="D44" s="117">
        <v>2535.1999999999998</v>
      </c>
    </row>
    <row r="45" spans="2:4" x14ac:dyDescent="0.3">
      <c r="B45" s="184">
        <f t="shared" si="0"/>
        <v>2010</v>
      </c>
      <c r="C45" s="117">
        <v>208903.0248327475</v>
      </c>
      <c r="D45" s="117">
        <v>2475.8000000000002</v>
      </c>
    </row>
    <row r="46" spans="2:4" x14ac:dyDescent="0.3">
      <c r="B46" s="184">
        <f t="shared" si="0"/>
        <v>2011</v>
      </c>
      <c r="C46" s="117">
        <v>202187.65768484588</v>
      </c>
      <c r="D46" s="117">
        <v>2464.3000000000002</v>
      </c>
    </row>
    <row r="47" spans="2:4" x14ac:dyDescent="0.3">
      <c r="B47" s="184">
        <f t="shared" si="0"/>
        <v>2012</v>
      </c>
      <c r="C47" s="117">
        <v>201033.41019214704</v>
      </c>
      <c r="D47" s="117">
        <v>2483.6999999999998</v>
      </c>
    </row>
    <row r="48" spans="2:4" x14ac:dyDescent="0.3">
      <c r="B48" s="184">
        <f t="shared" si="0"/>
        <v>2013</v>
      </c>
      <c r="C48" s="117">
        <v>207852.28174723824</v>
      </c>
      <c r="D48" s="117">
        <v>2465.9</v>
      </c>
    </row>
    <row r="49" spans="2:4" x14ac:dyDescent="0.3">
      <c r="B49" s="184">
        <f t="shared" si="0"/>
        <v>2014</v>
      </c>
      <c r="C49" s="117">
        <v>208440.70019801983</v>
      </c>
      <c r="D49" s="117">
        <v>2480.1</v>
      </c>
    </row>
    <row r="50" spans="2:4" x14ac:dyDescent="0.3">
      <c r="B50" s="184">
        <f t="shared" si="0"/>
        <v>2015</v>
      </c>
      <c r="C50" s="117">
        <v>210321.71921568629</v>
      </c>
      <c r="D50" s="117">
        <v>2503.6</v>
      </c>
    </row>
    <row r="51" spans="2:4" x14ac:dyDescent="0.3">
      <c r="B51" s="184">
        <f t="shared" si="0"/>
        <v>2016</v>
      </c>
      <c r="C51" s="117">
        <v>210331.00125277054</v>
      </c>
      <c r="D51" s="117">
        <v>2495.1</v>
      </c>
    </row>
    <row r="52" spans="2:4" x14ac:dyDescent="0.3">
      <c r="B52" s="184">
        <f t="shared" si="0"/>
        <v>2017</v>
      </c>
      <c r="C52" s="117">
        <v>210041.17666759697</v>
      </c>
      <c r="D52" s="117">
        <v>2532.3000000000002</v>
      </c>
    </row>
    <row r="53" spans="2:4" x14ac:dyDescent="0.3">
      <c r="B53" s="184">
        <f t="shared" si="0"/>
        <v>2018</v>
      </c>
      <c r="C53" s="117">
        <v>208368.72020165646</v>
      </c>
      <c r="D53" s="117">
        <v>2572.9</v>
      </c>
    </row>
    <row r="54" spans="2:4" x14ac:dyDescent="0.3">
      <c r="B54" s="182">
        <f t="shared" si="0"/>
        <v>2019</v>
      </c>
      <c r="C54" s="119">
        <v>211495.16510137805</v>
      </c>
      <c r="D54" s="119">
        <v>2540.9</v>
      </c>
    </row>
    <row r="56" spans="2:4" x14ac:dyDescent="0.3">
      <c r="B56" s="316" t="s">
        <v>49</v>
      </c>
      <c r="C56" s="316"/>
      <c r="D56" s="316"/>
    </row>
    <row r="57" spans="2:4" x14ac:dyDescent="0.3">
      <c r="B57" s="109" t="s">
        <v>48</v>
      </c>
    </row>
  </sheetData>
  <mergeCells count="2">
    <mergeCell ref="B1:D1"/>
    <mergeCell ref="B56:D56"/>
  </mergeCells>
  <hyperlinks>
    <hyperlink ref="B57" r:id="rId1" display="https://stats.oecd.org/Index.aspx?DataSetCode=STAN" xr:uid="{5748E77F-379B-4BD5-909A-D86E58978ABC}"/>
    <hyperlink ref="A1" location="Contents!A1" display="BACK TO CONTENTS " xr:uid="{CCC5420D-02D5-4CCC-94C3-D67FA434BE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492D-8107-4484-91AB-A2DB6FE696CF}">
  <dimension ref="A1:H11"/>
  <sheetViews>
    <sheetView workbookViewId="0"/>
  </sheetViews>
  <sheetFormatPr defaultRowHeight="14.4" x14ac:dyDescent="0.3"/>
  <cols>
    <col min="1" max="1" width="18.88671875" customWidth="1"/>
    <col min="2" max="2" width="21.88671875" customWidth="1"/>
    <col min="3" max="3" width="18.44140625" customWidth="1"/>
    <col min="4" max="4" width="19.77734375" customWidth="1"/>
  </cols>
  <sheetData>
    <row r="1" spans="1:8" ht="16.8" thickTop="1" thickBot="1" x14ac:dyDescent="0.35">
      <c r="A1" s="1" t="s">
        <v>497</v>
      </c>
      <c r="B1" s="309" t="s">
        <v>54</v>
      </c>
      <c r="C1" s="310"/>
      <c r="D1" s="310"/>
      <c r="E1" s="310"/>
      <c r="F1" s="310"/>
      <c r="G1" s="310"/>
      <c r="H1" s="311"/>
    </row>
    <row r="2" spans="1:8" ht="15" thickTop="1" x14ac:dyDescent="0.3"/>
    <row r="3" spans="1:8" ht="15.6" x14ac:dyDescent="0.3">
      <c r="B3" s="37" t="s">
        <v>5</v>
      </c>
      <c r="C3" s="317" t="s">
        <v>50</v>
      </c>
      <c r="D3" s="317"/>
    </row>
    <row r="4" spans="1:8" ht="15.6" x14ac:dyDescent="0.3">
      <c r="B4" s="43"/>
      <c r="C4" s="44" t="s">
        <v>51</v>
      </c>
      <c r="D4" s="44" t="s">
        <v>52</v>
      </c>
    </row>
    <row r="5" spans="1:8" ht="15.6" x14ac:dyDescent="0.3">
      <c r="B5" s="38" t="s">
        <v>33</v>
      </c>
      <c r="C5" s="39">
        <v>3.9E-2</v>
      </c>
      <c r="D5" s="39">
        <v>4.5999999999999999E-2</v>
      </c>
    </row>
    <row r="6" spans="1:8" ht="15.6" x14ac:dyDescent="0.3">
      <c r="B6" s="40" t="s">
        <v>34</v>
      </c>
      <c r="C6" s="39">
        <v>4.1000000000000002E-2</v>
      </c>
      <c r="D6" s="39">
        <v>5.3999999999999999E-2</v>
      </c>
    </row>
    <row r="7" spans="1:8" ht="15.6" x14ac:dyDescent="0.3">
      <c r="B7" s="40" t="s">
        <v>31</v>
      </c>
      <c r="C7" s="39">
        <v>3.3000000000000002E-2</v>
      </c>
      <c r="D7" s="39">
        <v>0.04</v>
      </c>
    </row>
    <row r="8" spans="1:8" ht="15.6" x14ac:dyDescent="0.3">
      <c r="B8" s="41" t="s">
        <v>53</v>
      </c>
      <c r="C8" s="42">
        <v>4.9000000000000002E-2</v>
      </c>
      <c r="D8" s="42">
        <v>5.0999999999999997E-2</v>
      </c>
    </row>
    <row r="10" spans="1:8" ht="46.95" customHeight="1" x14ac:dyDescent="0.3">
      <c r="B10" s="312" t="s">
        <v>55</v>
      </c>
      <c r="C10" s="312"/>
      <c r="D10" s="312"/>
      <c r="E10" s="312"/>
      <c r="F10" s="312"/>
      <c r="G10" s="312"/>
      <c r="H10" s="312"/>
    </row>
    <row r="11" spans="1:8" ht="15.6" x14ac:dyDescent="0.3">
      <c r="B11" s="109" t="s">
        <v>56</v>
      </c>
    </row>
  </sheetData>
  <mergeCells count="3">
    <mergeCell ref="C3:D3"/>
    <mergeCell ref="B1:H1"/>
    <mergeCell ref="B10:H10"/>
  </mergeCells>
  <hyperlinks>
    <hyperlink ref="B11" r:id="rId1" display="https://ec.europa.eu/eurostat/web/products-datasets/-/sdg_09_20" xr:uid="{A2119F4D-A914-445E-B812-D364FFD7EC50}"/>
    <hyperlink ref="A1" location="Contents!A1" display="BACK TO CONTENTS " xr:uid="{3E137EF5-CDEE-452D-80B3-AFFAA0CCDA0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36399-349B-42C5-8847-48FFB7A01337}">
  <dimension ref="A1:E16"/>
  <sheetViews>
    <sheetView workbookViewId="0">
      <selection activeCell="I8" sqref="I8"/>
    </sheetView>
  </sheetViews>
  <sheetFormatPr defaultRowHeight="14.4" x14ac:dyDescent="0.3"/>
  <cols>
    <col min="1" max="1" width="17.33203125" customWidth="1"/>
    <col min="2" max="2" width="19.88671875" customWidth="1"/>
    <col min="3" max="4" width="20.77734375" customWidth="1"/>
    <col min="5" max="5" width="21.88671875" customWidth="1"/>
  </cols>
  <sheetData>
    <row r="1" spans="1:5" ht="16.8" thickTop="1" thickBot="1" x14ac:dyDescent="0.35">
      <c r="A1" s="1" t="s">
        <v>497</v>
      </c>
      <c r="B1" s="309" t="s">
        <v>57</v>
      </c>
      <c r="C1" s="310"/>
      <c r="D1" s="310"/>
      <c r="E1" s="311"/>
    </row>
    <row r="2" spans="1:5" ht="15.6" thickTop="1" thickBot="1" x14ac:dyDescent="0.35"/>
    <row r="3" spans="1:5" ht="15.6" x14ac:dyDescent="0.3">
      <c r="B3" s="49"/>
      <c r="C3" s="25" t="s">
        <v>58</v>
      </c>
      <c r="D3" s="25" t="s">
        <v>59</v>
      </c>
      <c r="E3" s="25" t="s">
        <v>60</v>
      </c>
    </row>
    <row r="4" spans="1:5" ht="15.6" x14ac:dyDescent="0.3">
      <c r="B4" s="5"/>
      <c r="C4" s="12" t="s">
        <v>3</v>
      </c>
      <c r="D4" s="12" t="s">
        <v>3</v>
      </c>
      <c r="E4" s="12" t="s">
        <v>3</v>
      </c>
    </row>
    <row r="5" spans="1:5" ht="19.95" customHeight="1" x14ac:dyDescent="0.3">
      <c r="B5" s="290" t="s">
        <v>61</v>
      </c>
      <c r="C5" s="291">
        <v>0.29476714845822388</v>
      </c>
      <c r="D5" s="291">
        <v>0.1335651050674507</v>
      </c>
      <c r="E5" s="291">
        <v>0.24257125557155831</v>
      </c>
    </row>
    <row r="6" spans="1:5" ht="15.6" x14ac:dyDescent="0.3">
      <c r="B6" s="7" t="s">
        <v>62</v>
      </c>
      <c r="C6" s="57">
        <v>0.70523285154177606</v>
      </c>
      <c r="D6" s="57">
        <v>0.86643489493254933</v>
      </c>
      <c r="E6" s="57">
        <v>0.75742874442844166</v>
      </c>
    </row>
    <row r="7" spans="1:5" ht="16.2" thickBot="1" x14ac:dyDescent="0.35">
      <c r="B7" s="7" t="s">
        <v>60</v>
      </c>
      <c r="C7" s="292">
        <v>1</v>
      </c>
      <c r="D7" s="292">
        <v>1</v>
      </c>
      <c r="E7" s="292">
        <v>1</v>
      </c>
    </row>
    <row r="8" spans="1:5" ht="16.2" thickBot="1" x14ac:dyDescent="0.35">
      <c r="B8" s="50"/>
      <c r="C8" s="293"/>
      <c r="D8" s="293"/>
      <c r="E8" s="294"/>
    </row>
    <row r="9" spans="1:5" ht="30.45" customHeight="1" x14ac:dyDescent="0.3">
      <c r="B9" s="7"/>
      <c r="C9" s="25" t="s">
        <v>63</v>
      </c>
      <c r="D9" s="25" t="s">
        <v>64</v>
      </c>
      <c r="E9" s="25" t="s">
        <v>65</v>
      </c>
    </row>
    <row r="10" spans="1:5" ht="15.6" x14ac:dyDescent="0.3">
      <c r="B10" s="5"/>
      <c r="C10" s="12" t="s">
        <v>66</v>
      </c>
      <c r="D10" s="12" t="s">
        <v>66</v>
      </c>
      <c r="E10" s="12" t="s">
        <v>66</v>
      </c>
    </row>
    <row r="11" spans="1:5" ht="21" customHeight="1" x14ac:dyDescent="0.3">
      <c r="B11" s="290" t="s">
        <v>61</v>
      </c>
      <c r="C11" s="295">
        <v>1362527.5</v>
      </c>
      <c r="D11" s="295">
        <v>801556.25</v>
      </c>
      <c r="E11" s="295">
        <v>2164083.75</v>
      </c>
    </row>
    <row r="12" spans="1:5" ht="15.6" x14ac:dyDescent="0.3">
      <c r="B12" s="5" t="s">
        <v>62</v>
      </c>
      <c r="C12" s="296">
        <v>569497.5</v>
      </c>
      <c r="D12" s="296">
        <v>123563.75</v>
      </c>
      <c r="E12" s="296">
        <v>693061.25</v>
      </c>
    </row>
    <row r="13" spans="1:5" ht="16.2" thickBot="1" x14ac:dyDescent="0.35">
      <c r="B13" s="282" t="s">
        <v>60</v>
      </c>
      <c r="C13" s="297">
        <v>1932025</v>
      </c>
      <c r="D13" s="297">
        <v>925120</v>
      </c>
      <c r="E13" s="297">
        <v>2857145</v>
      </c>
    </row>
    <row r="15" spans="1:5" ht="15.6" x14ac:dyDescent="0.3">
      <c r="B15" s="2" t="s">
        <v>67</v>
      </c>
    </row>
    <row r="16" spans="1:5" ht="15.6" x14ac:dyDescent="0.3">
      <c r="B16" s="109" t="s">
        <v>68</v>
      </c>
    </row>
  </sheetData>
  <mergeCells count="1">
    <mergeCell ref="B1:E1"/>
  </mergeCells>
  <hyperlinks>
    <hyperlink ref="B16" r:id="rId1" display="https://www.nomisweb.co.uk/query/select/getdatasetbytheme.asp?theme=27" xr:uid="{79408F37-88D7-4D30-ABE7-719E9FABEF2E}"/>
    <hyperlink ref="A1" location="Contents!A1" display="BACK TO CONTENTS " xr:uid="{C4AE1413-0898-4D7D-A442-C1F9324B1A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Contents</vt:lpstr>
      <vt:lpstr>Exhibit 01</vt:lpstr>
      <vt:lpstr>Exhibit 1.1</vt:lpstr>
      <vt:lpstr>Exhibit 1.2</vt:lpstr>
      <vt:lpstr>Exhibit 1.3</vt:lpstr>
      <vt:lpstr>Exhibit 1.4</vt:lpstr>
      <vt:lpstr>Exhibit 1.5</vt:lpstr>
      <vt:lpstr>Exhibit 1.6</vt:lpstr>
      <vt:lpstr>Exhibit 1.7</vt:lpstr>
      <vt:lpstr>Exhibit 2.1</vt:lpstr>
      <vt:lpstr>Exhibit 2.2</vt:lpstr>
      <vt:lpstr>Exhibit 2.5</vt:lpstr>
      <vt:lpstr>Exhibit 2.6</vt:lpstr>
      <vt:lpstr>Exhibit 2.7</vt:lpstr>
      <vt:lpstr>Exhibit 3.1</vt:lpstr>
      <vt:lpstr>Exhibit 3.2</vt:lpstr>
      <vt:lpstr>Exhibit 3.3</vt:lpstr>
      <vt:lpstr>Exhibit 3.4</vt:lpstr>
      <vt:lpstr>Exhibit 3.5</vt:lpstr>
      <vt:lpstr>Exhibit 3.6</vt:lpstr>
      <vt:lpstr>Exhibit 3.7</vt:lpstr>
      <vt:lpstr>Exhibit 3.8</vt:lpstr>
      <vt:lpstr>Exhibit 4.1</vt:lpstr>
      <vt:lpstr>Exhibit 4.2</vt:lpstr>
      <vt:lpstr>Exhibit 4.3</vt:lpstr>
      <vt:lpstr>Exhibit 4.5</vt:lpstr>
      <vt:lpstr>Exhibit 4.6</vt:lpstr>
      <vt:lpstr>Exhibit 4.7</vt:lpstr>
      <vt:lpstr>Exhibit 4.8</vt:lpstr>
      <vt:lpstr>Exhibit 4.9</vt:lpstr>
      <vt:lpstr>Exhibit 4.10</vt:lpstr>
      <vt:lpstr>Exhibit 4.11</vt:lpstr>
      <vt:lpstr>Exhibit 5.1</vt:lpstr>
      <vt:lpstr>Exhibit 5.2</vt:lpstr>
      <vt:lpstr>Exhibit 5.3</vt:lpstr>
      <vt:lpstr>Exhibit 5.4</vt:lpstr>
      <vt:lpstr>Exhibit 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Rosemary &amp; Colin Haslam</dc:creator>
  <cp:lastModifiedBy>Cynog Williams</cp:lastModifiedBy>
  <dcterms:created xsi:type="dcterms:W3CDTF">2023-04-17T09:58:28Z</dcterms:created>
  <dcterms:modified xsi:type="dcterms:W3CDTF">2023-04-29T12:12:40Z</dcterms:modified>
</cp:coreProperties>
</file>